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0C50DAAF-3548-42BA-BF94-20FC64BE57D1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67,00" sheetId="1" r:id="rId1"/>
  </sheets>
  <definedNames>
    <definedName name="Группа">#REF!</definedName>
    <definedName name="Дата_Печати">#REF!</definedName>
    <definedName name="Дата_Сост">#REF!</definedName>
    <definedName name="_xlnm.Print_Area" localSheetId="0">'67,00'!$A$1:$H$276</definedName>
    <definedName name="С3">'67,00'!$A$4</definedName>
    <definedName name="Физ_Норма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3" i="1" l="1"/>
  <c r="C271" i="1"/>
  <c r="A244" i="1"/>
  <c r="C248" i="1"/>
  <c r="C225" i="1"/>
  <c r="C202" i="1"/>
  <c r="C180" i="1"/>
  <c r="C157" i="1"/>
  <c r="C134" i="1"/>
  <c r="C87" i="1"/>
  <c r="C64" i="1"/>
  <c r="C41" i="1"/>
  <c r="C18" i="1"/>
  <c r="C110" i="1" l="1"/>
  <c r="C109" i="1"/>
  <c r="C108" i="1"/>
  <c r="A108" i="1"/>
  <c r="C107" i="1"/>
  <c r="A107" i="1"/>
  <c r="A106" i="1"/>
  <c r="C270" i="1"/>
  <c r="C269" i="1"/>
  <c r="A269" i="1"/>
  <c r="C268" i="1"/>
  <c r="A268" i="1"/>
  <c r="C267" i="1"/>
  <c r="A267" i="1"/>
  <c r="C247" i="1"/>
  <c r="C246" i="1"/>
  <c r="A246" i="1"/>
  <c r="C245" i="1"/>
  <c r="A245" i="1"/>
  <c r="C224" i="1"/>
  <c r="C223" i="1"/>
  <c r="C222" i="1"/>
  <c r="C221" i="1"/>
  <c r="A221" i="1"/>
  <c r="C201" i="1"/>
  <c r="C200" i="1"/>
  <c r="A200" i="1"/>
  <c r="C199" i="1"/>
  <c r="A199" i="1"/>
  <c r="C179" i="1"/>
  <c r="C178" i="1"/>
  <c r="A178" i="1"/>
  <c r="C177" i="1"/>
  <c r="C176" i="1"/>
  <c r="A176" i="1"/>
  <c r="A154" i="1"/>
  <c r="C133" i="1"/>
  <c r="C132" i="1"/>
  <c r="A132" i="1"/>
  <c r="C131" i="1"/>
  <c r="A131" i="1"/>
  <c r="C130" i="1"/>
  <c r="A130" i="1"/>
  <c r="C86" i="1"/>
  <c r="C85" i="1"/>
  <c r="C84" i="1"/>
  <c r="C83" i="1"/>
  <c r="A83" i="1"/>
  <c r="C63" i="1"/>
  <c r="C62" i="1"/>
  <c r="A62" i="1"/>
  <c r="C61" i="1"/>
  <c r="A61" i="1"/>
  <c r="C60" i="1"/>
  <c r="A60" i="1"/>
  <c r="C40" i="1"/>
  <c r="C39" i="1"/>
  <c r="A39" i="1"/>
  <c r="C38" i="1"/>
  <c r="C37" i="1"/>
  <c r="A37" i="1"/>
  <c r="C17" i="1"/>
  <c r="C16" i="1"/>
  <c r="A16" i="1"/>
  <c r="C15" i="1"/>
  <c r="A15" i="1"/>
  <c r="C14" i="1"/>
  <c r="A14" i="1"/>
  <c r="F248" i="1"/>
  <c r="D248" i="1"/>
  <c r="E248" i="1" l="1"/>
  <c r="G248" i="1"/>
  <c r="H248" i="1"/>
  <c r="E225" i="1"/>
  <c r="F225" i="1"/>
  <c r="G225" i="1"/>
  <c r="H225" i="1"/>
  <c r="D225" i="1"/>
  <c r="E180" i="1"/>
  <c r="F180" i="1"/>
  <c r="G180" i="1"/>
  <c r="D180" i="1"/>
  <c r="E111" i="1"/>
  <c r="F111" i="1"/>
  <c r="G111" i="1"/>
  <c r="H111" i="1"/>
  <c r="D111" i="1"/>
  <c r="H18" i="1"/>
  <c r="D202" i="1" l="1"/>
  <c r="H202" i="1"/>
  <c r="G202" i="1"/>
  <c r="F202" i="1"/>
  <c r="E202" i="1"/>
  <c r="E134" i="1"/>
  <c r="F134" i="1"/>
  <c r="G134" i="1"/>
  <c r="H134" i="1"/>
  <c r="D134" i="1"/>
  <c r="D64" i="1"/>
  <c r="H64" i="1"/>
  <c r="G64" i="1"/>
  <c r="F64" i="1"/>
  <c r="E64" i="1"/>
  <c r="E271" i="1" l="1"/>
  <c r="F271" i="1"/>
  <c r="G271" i="1"/>
  <c r="D271" i="1"/>
  <c r="E157" i="1"/>
  <c r="F157" i="1"/>
  <c r="G157" i="1"/>
  <c r="D157" i="1"/>
  <c r="E87" i="1"/>
  <c r="F87" i="1"/>
  <c r="G87" i="1"/>
  <c r="D87" i="1"/>
  <c r="E41" i="1"/>
  <c r="F41" i="1"/>
  <c r="G41" i="1"/>
  <c r="D41" i="1"/>
  <c r="E18" i="1"/>
  <c r="F18" i="1"/>
  <c r="G18" i="1"/>
  <c r="D18" i="1"/>
  <c r="H41" i="1" l="1"/>
  <c r="H157" i="1" l="1"/>
  <c r="H271" i="1" l="1"/>
  <c r="H87" i="1" l="1"/>
</calcChain>
</file>

<file path=xl/sharedStrings.xml><?xml version="1.0" encoding="utf-8"?>
<sst xmlns="http://schemas.openxmlformats.org/spreadsheetml/2006/main" count="326" uniqueCount="69">
  <si>
    <t>Наименование блюда</t>
  </si>
  <si>
    <t>всего</t>
  </si>
  <si>
    <t>Белки, г</t>
  </si>
  <si>
    <t>ЭЦ, ккал</t>
  </si>
  <si>
    <t>Выход, г</t>
  </si>
  <si>
    <t>Углево-ды, г</t>
  </si>
  <si>
    <t>Жиры, г</t>
  </si>
  <si>
    <t>Цена, руб.</t>
  </si>
  <si>
    <t xml:space="preserve">МЕНЮ </t>
  </si>
  <si>
    <t>№ рец.</t>
  </si>
  <si>
    <t xml:space="preserve">Обед </t>
  </si>
  <si>
    <t>Итого за день</t>
  </si>
  <si>
    <t>Заведующая производсвом:</t>
  </si>
  <si>
    <t>_______________/__________________</t>
  </si>
  <si>
    <t>Ответственная по питанию:</t>
  </si>
  <si>
    <t>Каша гречневая вязкая</t>
  </si>
  <si>
    <t>Компот из изюма</t>
  </si>
  <si>
    <t xml:space="preserve">Напиток из шиповника </t>
  </si>
  <si>
    <t>Каша пшеничная вязкая</t>
  </si>
  <si>
    <t xml:space="preserve">Гуляш из курицы </t>
  </si>
  <si>
    <t xml:space="preserve">Компот из яблок </t>
  </si>
  <si>
    <t>Согласовано:</t>
  </si>
  <si>
    <t xml:space="preserve">Чай с лимоном </t>
  </si>
  <si>
    <t xml:space="preserve">Гороховое пюре </t>
  </si>
  <si>
    <t xml:space="preserve">Напиток апельсиновый </t>
  </si>
  <si>
    <t>Биточки (котлеты) из мяса кур</t>
  </si>
  <si>
    <t xml:space="preserve">Макаронные изделия отварные </t>
  </si>
  <si>
    <t xml:space="preserve">Картофель отварной </t>
  </si>
  <si>
    <t xml:space="preserve">Компот из сухофруктов </t>
  </si>
  <si>
    <t>на _______  _____________________2022г.</t>
  </si>
  <si>
    <t xml:space="preserve">Суфле "Рыбка Золотая"  </t>
  </si>
  <si>
    <t>Рагу из овощей</t>
  </si>
  <si>
    <t>Горячее питание 67,00 руб.</t>
  </si>
  <si>
    <t>ИТОГО стоимость обеда: 67,00 руб.</t>
  </si>
  <si>
    <t xml:space="preserve">Пюре картофельное </t>
  </si>
  <si>
    <t xml:space="preserve">Котлета Загадка </t>
  </si>
  <si>
    <t xml:space="preserve">Котлеты рубленные из куриной грудки  </t>
  </si>
  <si>
    <t>День: первый   Неделя: первая   Сезон: осенне-зимний</t>
  </si>
  <si>
    <t>День: второй   Неделя: первая   Сезон: осенне-зимний</t>
  </si>
  <si>
    <t>День: третий   Неделя: первая   Сезон: осенне-зимний</t>
  </si>
  <si>
    <t>День: четвертый   Неделя: первая   Сезон: осенне-зимний</t>
  </si>
  <si>
    <t>День: пятый   Неделя: первая    Сезон: осенне-зимний</t>
  </si>
  <si>
    <t>День: шестой   Неделя: первая    Сезон: осенне-зимний</t>
  </si>
  <si>
    <t>День: первый   Неделя: вторая    Сезон: осенне-зимний</t>
  </si>
  <si>
    <t>День: второй   Неделя: вторая    Сезон: осенне-зимний</t>
  </si>
  <si>
    <t>День: третий   Неделя: вторая    Сезон: осенне-зимний</t>
  </si>
  <si>
    <t>День: четвертый   Неделя: вторая    Сезон: осенне-зимний</t>
  </si>
  <si>
    <t>День: пятый   Неделя: вторая   Сезон: осенне-зимний</t>
  </si>
  <si>
    <t>День: шестой   Неделя: вторая   Сезон: осенне-зимний</t>
  </si>
  <si>
    <t>ттк</t>
  </si>
  <si>
    <t>Хлеб  ржаной</t>
  </si>
  <si>
    <t xml:space="preserve">Минтай тушенный в томате с овощами </t>
  </si>
  <si>
    <t>92-08</t>
  </si>
  <si>
    <t xml:space="preserve">Куры тушеные в соусе </t>
  </si>
  <si>
    <t xml:space="preserve">Горбуша, запечёная в яйце </t>
  </si>
  <si>
    <t>Напиток из сока</t>
  </si>
  <si>
    <t>Каша перловая вязкая</t>
  </si>
  <si>
    <t>Компот из яблок и изюма</t>
  </si>
  <si>
    <t xml:space="preserve">Жаркое по-домашнему </t>
  </si>
  <si>
    <t xml:space="preserve">Напиток лимонный </t>
  </si>
  <si>
    <t xml:space="preserve">Котлеты рыбные любительские </t>
  </si>
  <si>
    <t>Каша рисовая вязкая</t>
  </si>
  <si>
    <t xml:space="preserve">Сок </t>
  </si>
  <si>
    <t>Агырчи шид с мясом кур</t>
  </si>
  <si>
    <t>200/10</t>
  </si>
  <si>
    <t xml:space="preserve">Сосиски отварные </t>
  </si>
  <si>
    <t>Гуляш из курицы</t>
  </si>
  <si>
    <t>Хлеб  пшеничный</t>
  </si>
  <si>
    <t>на ___21____  ______12_______________2022г.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</si>
</sst>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/>
    <xf numFmtId="0" fontId="5" fillId="0" borderId="0" xfId="0" applyFont="1"/>
    <xf numFmtId="2" fontId="7" fillId="0" borderId="0" xfId="0" applyNumberFormat="1" applyFont="1"/>
    <xf numFmtId="0" fontId="7" fillId="0" borderId="0" xfId="0" quotePrefix="1" applyFont="1" applyAlignment="1">
      <alignment wrapText="1"/>
    </xf>
    <xf numFmtId="0" fontId="3" fillId="0" borderId="1" xfId="0" applyFont="1" applyBorder="1"/>
    <xf numFmtId="0" fontId="3" fillId="0" borderId="7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3" fillId="0" borderId="5" xfId="0" applyFont="1" applyBorder="1"/>
    <xf numFmtId="0" fontId="3" fillId="0" borderId="8" xfId="0" applyFont="1" applyBorder="1"/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/>
    </xf>
    <xf numFmtId="0" fontId="6" fillId="0" borderId="0" xfId="0" applyFont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2" fontId="7" fillId="0" borderId="0" xfId="0" applyNumberFormat="1" applyFont="1" applyAlignment="1">
      <alignment horizontal="right"/>
    </xf>
    <xf numFmtId="2" fontId="7" fillId="2" borderId="0" xfId="0" applyNumberFormat="1" applyFont="1" applyFill="1"/>
    <xf numFmtId="14" fontId="1" fillId="0" borderId="0" xfId="0" applyNumberFormat="1" applyFont="1" applyAlignment="1">
      <alignment horizontal="right" wrapText="1"/>
    </xf>
    <xf numFmtId="2" fontId="7" fillId="2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7" fillId="2" borderId="1" xfId="0" applyNumberFormat="1" applyFont="1" applyFill="1" applyBorder="1"/>
    <xf numFmtId="2" fontId="1" fillId="0" borderId="0" xfId="0" applyNumberFormat="1" applyFont="1"/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14" fontId="1" fillId="0" borderId="0" xfId="0" applyNumberFormat="1" applyFont="1" applyAlignment="1">
      <alignment wrapText="1"/>
    </xf>
    <xf numFmtId="14" fontId="1" fillId="0" borderId="0" xfId="0" applyNumberFormat="1" applyFont="1"/>
    <xf numFmtId="0" fontId="1" fillId="2" borderId="0" xfId="0" applyFont="1" applyFill="1"/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49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2" fontId="1" fillId="0" borderId="7" xfId="0" applyNumberFormat="1" applyFont="1" applyBorder="1"/>
    <xf numFmtId="2" fontId="1" fillId="0" borderId="1" xfId="0" applyNumberFormat="1" applyFont="1" applyBorder="1"/>
    <xf numFmtId="49" fontId="1" fillId="0" borderId="7" xfId="0" applyNumberFormat="1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1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2</xdr:col>
      <xdr:colOff>438814</xdr:colOff>
      <xdr:row>3</xdr:row>
      <xdr:rowOff>313683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66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23</xdr:row>
      <xdr:rowOff>133350</xdr:rowOff>
    </xdr:from>
    <xdr:to>
      <xdr:col>2</xdr:col>
      <xdr:colOff>448339</xdr:colOff>
      <xdr:row>26</xdr:row>
      <xdr:rowOff>380358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2106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123825</xdr:colOff>
      <xdr:row>46</xdr:row>
      <xdr:rowOff>114300</xdr:rowOff>
    </xdr:from>
    <xdr:to>
      <xdr:col>2</xdr:col>
      <xdr:colOff>438814</xdr:colOff>
      <xdr:row>49</xdr:row>
      <xdr:rowOff>361308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81260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69</xdr:row>
      <xdr:rowOff>76200</xdr:rowOff>
    </xdr:from>
    <xdr:to>
      <xdr:col>2</xdr:col>
      <xdr:colOff>448339</xdr:colOff>
      <xdr:row>72</xdr:row>
      <xdr:rowOff>323208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7279600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92</xdr:row>
      <xdr:rowOff>104775</xdr:rowOff>
    </xdr:from>
    <xdr:to>
      <xdr:col>2</xdr:col>
      <xdr:colOff>419764</xdr:colOff>
      <xdr:row>95</xdr:row>
      <xdr:rowOff>351783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64140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116</xdr:row>
      <xdr:rowOff>85725</xdr:rowOff>
    </xdr:from>
    <xdr:to>
      <xdr:col>2</xdr:col>
      <xdr:colOff>410239</xdr:colOff>
      <xdr:row>119</xdr:row>
      <xdr:rowOff>332733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448722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139</xdr:row>
      <xdr:rowOff>123825</xdr:rowOff>
    </xdr:from>
    <xdr:to>
      <xdr:col>2</xdr:col>
      <xdr:colOff>410239</xdr:colOff>
      <xdr:row>142</xdr:row>
      <xdr:rowOff>370833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538638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162</xdr:row>
      <xdr:rowOff>123825</xdr:rowOff>
    </xdr:from>
    <xdr:to>
      <xdr:col>2</xdr:col>
      <xdr:colOff>391189</xdr:colOff>
      <xdr:row>165</xdr:row>
      <xdr:rowOff>370833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6249352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185</xdr:row>
      <xdr:rowOff>123825</xdr:rowOff>
    </xdr:from>
    <xdr:to>
      <xdr:col>2</xdr:col>
      <xdr:colOff>419764</xdr:colOff>
      <xdr:row>188</xdr:row>
      <xdr:rowOff>370833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1170800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207</xdr:row>
      <xdr:rowOff>76200</xdr:rowOff>
    </xdr:from>
    <xdr:to>
      <xdr:col>2</xdr:col>
      <xdr:colOff>391189</xdr:colOff>
      <xdr:row>210</xdr:row>
      <xdr:rowOff>323208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05338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230</xdr:row>
      <xdr:rowOff>76200</xdr:rowOff>
    </xdr:from>
    <xdr:to>
      <xdr:col>2</xdr:col>
      <xdr:colOff>391189</xdr:colOff>
      <xdr:row>233</xdr:row>
      <xdr:rowOff>323208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9106375"/>
          <a:ext cx="3267739" cy="139000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253</xdr:row>
      <xdr:rowOff>95250</xdr:rowOff>
    </xdr:from>
    <xdr:to>
      <xdr:col>2</xdr:col>
      <xdr:colOff>419764</xdr:colOff>
      <xdr:row>256</xdr:row>
      <xdr:rowOff>342258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7821750"/>
          <a:ext cx="3267739" cy="13900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J279"/>
  <sheetViews>
    <sheetView tabSelected="1" view="pageBreakPreview" topLeftCell="A55" zoomScaleSheetLayoutView="100" workbookViewId="0">
      <selection activeCell="A52" sqref="A52:H52"/>
    </sheetView>
  </sheetViews>
  <sheetFormatPr defaultRowHeight="15.75" x14ac:dyDescent="0.25"/>
  <cols>
    <col min="1" max="1" width="6.28515625" style="3" customWidth="1"/>
    <col min="2" max="2" width="38" style="4" customWidth="1"/>
    <col min="3" max="3" width="7.42578125" style="3" customWidth="1"/>
    <col min="4" max="4" width="8.42578125" style="1" customWidth="1"/>
    <col min="5" max="5" width="8.5703125" style="1" customWidth="1"/>
    <col min="6" max="6" width="8" style="1" customWidth="1"/>
    <col min="7" max="7" width="8.5703125" style="1" customWidth="1"/>
    <col min="8" max="8" width="7.85546875" style="17" customWidth="1"/>
    <col min="9" max="9" width="9.140625" style="1"/>
    <col min="10" max="10" width="15.7109375" style="1" customWidth="1"/>
    <col min="11" max="16384" width="9.140625" style="1"/>
  </cols>
  <sheetData>
    <row r="1" spans="1:8" ht="30" customHeight="1" x14ac:dyDescent="0.25"/>
    <row r="2" spans="1:8" ht="30" customHeight="1" x14ac:dyDescent="0.25">
      <c r="A2" s="1"/>
      <c r="B2" s="1"/>
      <c r="C2" s="1"/>
      <c r="E2" s="57" t="s">
        <v>21</v>
      </c>
      <c r="F2" s="57"/>
      <c r="G2" s="57"/>
      <c r="H2" s="57"/>
    </row>
    <row r="3" spans="1:8" ht="30" customHeight="1" x14ac:dyDescent="0.25">
      <c r="A3" s="1"/>
      <c r="B3" s="1"/>
      <c r="C3" s="1"/>
      <c r="E3" s="57"/>
      <c r="F3" s="57"/>
      <c r="G3" s="57"/>
      <c r="H3" s="57"/>
    </row>
    <row r="4" spans="1:8" s="3" customFormat="1" ht="30" customHeight="1" x14ac:dyDescent="0.25">
      <c r="A4" s="34"/>
      <c r="B4" s="35"/>
      <c r="C4" s="35"/>
      <c r="D4" s="35"/>
      <c r="E4" s="56"/>
      <c r="F4" s="56"/>
      <c r="G4" s="56"/>
      <c r="H4" s="56"/>
    </row>
    <row r="5" spans="1:8" ht="30" customHeight="1" x14ac:dyDescent="0.45">
      <c r="A5" s="62" t="s">
        <v>8</v>
      </c>
      <c r="B5" s="63"/>
      <c r="C5" s="63"/>
      <c r="D5" s="63"/>
      <c r="E5" s="63"/>
      <c r="F5" s="63"/>
      <c r="G5" s="63"/>
      <c r="H5" s="63"/>
    </row>
    <row r="6" spans="1:8" ht="30" customHeight="1" x14ac:dyDescent="0.25">
      <c r="A6" s="72" t="s">
        <v>29</v>
      </c>
      <c r="B6" s="63"/>
      <c r="C6" s="63"/>
      <c r="D6" s="63"/>
      <c r="E6" s="63"/>
      <c r="F6" s="63"/>
      <c r="G6" s="63"/>
      <c r="H6" s="63"/>
    </row>
    <row r="7" spans="1:8" ht="30" customHeight="1" x14ac:dyDescent="0.25">
      <c r="A7" s="28"/>
      <c r="B7" s="27"/>
      <c r="C7" s="27"/>
      <c r="D7" s="27"/>
      <c r="E7" s="27"/>
      <c r="F7" s="27"/>
      <c r="G7" s="27"/>
      <c r="H7" s="27"/>
    </row>
    <row r="8" spans="1:8" ht="30" customHeight="1" x14ac:dyDescent="0.25">
      <c r="A8" s="63" t="s">
        <v>37</v>
      </c>
      <c r="B8" s="63"/>
      <c r="C8" s="63"/>
      <c r="D8" s="63"/>
      <c r="E8" s="63"/>
      <c r="F8" s="63"/>
      <c r="G8" s="63"/>
      <c r="H8" s="63"/>
    </row>
    <row r="9" spans="1:8" ht="30" customHeight="1" x14ac:dyDescent="0.25">
      <c r="A9" s="27"/>
      <c r="B9" s="27"/>
      <c r="C9" s="27"/>
      <c r="D9" s="27"/>
      <c r="E9" s="27"/>
      <c r="F9" s="27"/>
      <c r="G9" s="27"/>
      <c r="H9" s="27"/>
    </row>
    <row r="10" spans="1:8" ht="30" customHeight="1" x14ac:dyDescent="0.3">
      <c r="A10" s="64" t="s">
        <v>32</v>
      </c>
      <c r="B10" s="64"/>
      <c r="C10" s="64"/>
      <c r="D10" s="64"/>
      <c r="E10" s="64"/>
      <c r="F10" s="64"/>
      <c r="G10" s="64"/>
      <c r="H10" s="64"/>
    </row>
    <row r="11" spans="1:8" s="2" customFormat="1" ht="30" customHeight="1" x14ac:dyDescent="0.25">
      <c r="A11" s="65" t="s">
        <v>9</v>
      </c>
      <c r="B11" s="67" t="s">
        <v>0</v>
      </c>
      <c r="C11" s="67" t="s">
        <v>4</v>
      </c>
      <c r="D11" s="39" t="s">
        <v>2</v>
      </c>
      <c r="E11" s="38" t="s">
        <v>6</v>
      </c>
      <c r="F11" s="67" t="s">
        <v>5</v>
      </c>
      <c r="G11" s="68" t="s">
        <v>3</v>
      </c>
      <c r="H11" s="70" t="s">
        <v>7</v>
      </c>
    </row>
    <row r="12" spans="1:8" s="2" customFormat="1" ht="30" customHeight="1" x14ac:dyDescent="0.25">
      <c r="A12" s="66"/>
      <c r="B12" s="67"/>
      <c r="C12" s="67"/>
      <c r="D12" s="18" t="s">
        <v>1</v>
      </c>
      <c r="E12" s="18" t="s">
        <v>1</v>
      </c>
      <c r="F12" s="67"/>
      <c r="G12" s="69"/>
      <c r="H12" s="71"/>
    </row>
    <row r="13" spans="1:8" s="5" customFormat="1" ht="30" customHeight="1" x14ac:dyDescent="0.2">
      <c r="A13" s="11"/>
      <c r="B13" s="8" t="s">
        <v>10</v>
      </c>
      <c r="C13" s="15"/>
      <c r="D13" s="7"/>
      <c r="E13" s="7"/>
      <c r="F13" s="7"/>
      <c r="G13" s="7"/>
      <c r="H13" s="16"/>
    </row>
    <row r="14" spans="1:8" s="10" customFormat="1" ht="30" customHeight="1" x14ac:dyDescent="0.25">
      <c r="A14" s="40" t="str">
        <f>"63-08"</f>
        <v>63-08</v>
      </c>
      <c r="B14" s="41" t="s">
        <v>19</v>
      </c>
      <c r="C14" s="42" t="str">
        <f>"80"</f>
        <v>80</v>
      </c>
      <c r="D14" s="46">
        <v>13.72</v>
      </c>
      <c r="E14" s="46">
        <v>2.37</v>
      </c>
      <c r="F14" s="46">
        <v>4.1100000000000003</v>
      </c>
      <c r="G14" s="46">
        <v>91.911743999999985</v>
      </c>
      <c r="H14" s="48">
        <v>42.01</v>
      </c>
    </row>
    <row r="15" spans="1:8" s="10" customFormat="1" ht="30" customHeight="1" x14ac:dyDescent="0.25">
      <c r="A15" s="40" t="str">
        <f>"257"</f>
        <v>257</v>
      </c>
      <c r="B15" s="41" t="s">
        <v>15</v>
      </c>
      <c r="C15" s="42" t="str">
        <f>"180"</f>
        <v>180</v>
      </c>
      <c r="D15" s="46">
        <v>5.0199999999999996</v>
      </c>
      <c r="E15" s="46">
        <v>24.36</v>
      </c>
      <c r="F15" s="46">
        <v>63.18</v>
      </c>
      <c r="G15" s="46">
        <v>465.49200000000002</v>
      </c>
      <c r="H15" s="48">
        <v>15.79</v>
      </c>
    </row>
    <row r="16" spans="1:8" s="10" customFormat="1" ht="30" customHeight="1" x14ac:dyDescent="0.25">
      <c r="A16" s="40" t="str">
        <f>"585"</f>
        <v>585</v>
      </c>
      <c r="B16" s="41" t="s">
        <v>20</v>
      </c>
      <c r="C16" s="42" t="str">
        <f>"200"</f>
        <v>200</v>
      </c>
      <c r="D16" s="46">
        <v>0.15</v>
      </c>
      <c r="E16" s="46">
        <v>0.14000000000000001</v>
      </c>
      <c r="F16" s="46">
        <v>13.3</v>
      </c>
      <c r="G16" s="46">
        <v>52.292759999999994</v>
      </c>
      <c r="H16" s="48">
        <v>6.77</v>
      </c>
    </row>
    <row r="17" spans="1:8" s="9" customFormat="1" ht="30" customHeight="1" x14ac:dyDescent="0.25">
      <c r="A17" s="43" t="s">
        <v>49</v>
      </c>
      <c r="B17" s="44" t="s">
        <v>50</v>
      </c>
      <c r="C17" s="45" t="str">
        <f>"50"</f>
        <v>50</v>
      </c>
      <c r="D17" s="47">
        <v>3.1</v>
      </c>
      <c r="E17" s="47">
        <v>0.53</v>
      </c>
      <c r="F17" s="47">
        <v>18.97</v>
      </c>
      <c r="G17" s="47">
        <v>88.356899999999996</v>
      </c>
      <c r="H17" s="49">
        <v>2.4300000000000002</v>
      </c>
    </row>
    <row r="18" spans="1:8" s="6" customFormat="1" ht="30" customHeight="1" thickBot="1" x14ac:dyDescent="0.3">
      <c r="A18" s="5"/>
      <c r="B18" s="12" t="s">
        <v>11</v>
      </c>
      <c r="C18" s="7">
        <f>C14+C15+C16+C17</f>
        <v>510</v>
      </c>
      <c r="D18" s="7">
        <f>SUM(D14:D17)</f>
        <v>21.990000000000002</v>
      </c>
      <c r="E18" s="7">
        <f>SUM(E14:E17)</f>
        <v>27.400000000000002</v>
      </c>
      <c r="F18" s="7">
        <f>SUM(F14:F17)</f>
        <v>99.56</v>
      </c>
      <c r="G18" s="7">
        <f>SUM(G14:G17)</f>
        <v>698.053404</v>
      </c>
      <c r="H18" s="24">
        <f>SUM(H14:H17)</f>
        <v>67</v>
      </c>
    </row>
    <row r="19" spans="1:8" s="6" customFormat="1" ht="20.100000000000001" customHeight="1" thickBot="1" x14ac:dyDescent="0.3">
      <c r="A19" s="58" t="s">
        <v>33</v>
      </c>
      <c r="B19" s="59"/>
      <c r="C19" s="59"/>
      <c r="D19" s="59"/>
      <c r="E19" s="59"/>
      <c r="F19" s="59"/>
      <c r="G19" s="60"/>
      <c r="H19" s="26"/>
    </row>
    <row r="20" spans="1:8" s="6" customFormat="1" ht="20.100000000000001" customHeight="1" x14ac:dyDescent="0.25">
      <c r="A20" s="22"/>
      <c r="B20" s="22"/>
      <c r="C20" s="22"/>
      <c r="D20" s="22"/>
      <c r="E20" s="22"/>
      <c r="F20" s="22"/>
      <c r="G20" s="22"/>
      <c r="H20" s="26"/>
    </row>
    <row r="21" spans="1:8" s="6" customFormat="1" ht="20.100000000000001" customHeight="1" x14ac:dyDescent="0.25">
      <c r="A21" s="22"/>
      <c r="B21" s="22"/>
      <c r="C21" s="22"/>
      <c r="D21" s="22"/>
      <c r="E21" s="22"/>
      <c r="F21" s="22"/>
      <c r="G21" s="22"/>
      <c r="H21" s="26"/>
    </row>
    <row r="22" spans="1:8" ht="30" customHeight="1" x14ac:dyDescent="0.25">
      <c r="A22" s="63" t="s">
        <v>12</v>
      </c>
      <c r="B22" s="63"/>
      <c r="D22" s="63" t="s">
        <v>13</v>
      </c>
      <c r="E22" s="63"/>
      <c r="F22" s="63"/>
      <c r="G22" s="63"/>
      <c r="H22" s="63"/>
    </row>
    <row r="23" spans="1:8" ht="30" customHeight="1" x14ac:dyDescent="0.25">
      <c r="A23" s="63" t="s">
        <v>14</v>
      </c>
      <c r="B23" s="63"/>
      <c r="D23" s="63" t="s">
        <v>13</v>
      </c>
      <c r="E23" s="63"/>
      <c r="F23" s="63"/>
      <c r="G23" s="63"/>
      <c r="H23" s="63"/>
    </row>
    <row r="24" spans="1:8" ht="30" customHeight="1" x14ac:dyDescent="0.25">
      <c r="A24" s="27"/>
      <c r="B24" s="27"/>
      <c r="D24" s="27"/>
      <c r="E24" s="27"/>
      <c r="F24" s="27"/>
      <c r="G24" s="27"/>
      <c r="H24" s="27"/>
    </row>
    <row r="25" spans="1:8" ht="30" customHeight="1" x14ac:dyDescent="0.25">
      <c r="A25" s="1"/>
      <c r="B25" s="1"/>
      <c r="C25" s="1"/>
      <c r="E25" s="57" t="s">
        <v>21</v>
      </c>
      <c r="F25" s="57"/>
      <c r="G25" s="57"/>
      <c r="H25" s="57"/>
    </row>
    <row r="26" spans="1:8" ht="30" customHeight="1" x14ac:dyDescent="0.25">
      <c r="A26" s="1"/>
      <c r="B26" s="1"/>
      <c r="C26" s="1"/>
      <c r="E26" s="57"/>
      <c r="F26" s="57"/>
      <c r="G26" s="57"/>
      <c r="H26" s="57"/>
    </row>
    <row r="27" spans="1:8" ht="30" customHeight="1" x14ac:dyDescent="0.25">
      <c r="A27" s="34"/>
      <c r="B27" s="35"/>
      <c r="C27" s="35"/>
      <c r="D27" s="35"/>
      <c r="E27" s="56"/>
      <c r="F27" s="56"/>
      <c r="G27" s="56"/>
      <c r="H27" s="56"/>
    </row>
    <row r="28" spans="1:8" ht="30" customHeight="1" x14ac:dyDescent="0.45">
      <c r="A28" s="62" t="s">
        <v>8</v>
      </c>
      <c r="B28" s="63"/>
      <c r="C28" s="63"/>
      <c r="D28" s="63"/>
      <c r="E28" s="63"/>
      <c r="F28" s="63"/>
      <c r="G28" s="63"/>
      <c r="H28" s="63"/>
    </row>
    <row r="29" spans="1:8" ht="30" customHeight="1" x14ac:dyDescent="0.25">
      <c r="A29" s="72" t="s">
        <v>29</v>
      </c>
      <c r="B29" s="63"/>
      <c r="C29" s="63"/>
      <c r="D29" s="63"/>
      <c r="E29" s="63"/>
      <c r="F29" s="63"/>
      <c r="G29" s="63"/>
      <c r="H29" s="63"/>
    </row>
    <row r="30" spans="1:8" ht="30" customHeight="1" x14ac:dyDescent="0.25">
      <c r="A30" s="28"/>
      <c r="B30" s="27"/>
      <c r="C30" s="27"/>
      <c r="D30" s="27"/>
      <c r="E30" s="27"/>
      <c r="F30" s="27"/>
      <c r="G30" s="27"/>
      <c r="H30" s="27"/>
    </row>
    <row r="31" spans="1:8" ht="30" customHeight="1" x14ac:dyDescent="0.25">
      <c r="A31" s="63" t="s">
        <v>38</v>
      </c>
      <c r="B31" s="63"/>
      <c r="C31" s="63"/>
      <c r="D31" s="63"/>
      <c r="E31" s="63"/>
      <c r="F31" s="63"/>
      <c r="G31" s="63"/>
      <c r="H31" s="63"/>
    </row>
    <row r="32" spans="1:8" ht="30" customHeight="1" x14ac:dyDescent="0.25">
      <c r="A32" s="27"/>
      <c r="B32" s="27"/>
      <c r="C32" s="27"/>
      <c r="D32" s="27"/>
      <c r="E32" s="27"/>
      <c r="F32" s="27"/>
      <c r="G32" s="27"/>
      <c r="H32" s="27"/>
    </row>
    <row r="33" spans="1:8" ht="30" customHeight="1" x14ac:dyDescent="0.3">
      <c r="A33" s="64" t="s">
        <v>32</v>
      </c>
      <c r="B33" s="64"/>
      <c r="C33" s="64"/>
      <c r="D33" s="64"/>
      <c r="E33" s="64"/>
      <c r="F33" s="64"/>
      <c r="G33" s="64"/>
      <c r="H33" s="64"/>
    </row>
    <row r="34" spans="1:8" ht="30" customHeight="1" x14ac:dyDescent="0.25">
      <c r="A34" s="65" t="s">
        <v>9</v>
      </c>
      <c r="B34" s="74" t="s">
        <v>0</v>
      </c>
      <c r="C34" s="74" t="s">
        <v>4</v>
      </c>
      <c r="D34" s="38" t="s">
        <v>2</v>
      </c>
      <c r="E34" s="38" t="s">
        <v>6</v>
      </c>
      <c r="F34" s="74" t="s">
        <v>5</v>
      </c>
      <c r="G34" s="68" t="s">
        <v>3</v>
      </c>
      <c r="H34" s="70" t="s">
        <v>7</v>
      </c>
    </row>
    <row r="35" spans="1:8" ht="30" customHeight="1" x14ac:dyDescent="0.25">
      <c r="A35" s="66"/>
      <c r="B35" s="75"/>
      <c r="C35" s="75"/>
      <c r="D35" s="18" t="s">
        <v>1</v>
      </c>
      <c r="E35" s="18" t="s">
        <v>1</v>
      </c>
      <c r="F35" s="75"/>
      <c r="G35" s="69"/>
      <c r="H35" s="71"/>
    </row>
    <row r="36" spans="1:8" ht="30" customHeight="1" x14ac:dyDescent="0.25">
      <c r="A36" s="11"/>
      <c r="B36" s="8" t="s">
        <v>10</v>
      </c>
      <c r="C36" s="15"/>
      <c r="D36" s="7"/>
      <c r="E36" s="7"/>
      <c r="F36" s="7"/>
      <c r="G36" s="7"/>
      <c r="H36" s="16"/>
    </row>
    <row r="37" spans="1:8" s="10" customFormat="1" ht="30" customHeight="1" x14ac:dyDescent="0.25">
      <c r="A37" s="40" t="str">
        <f>"84"</f>
        <v>84</v>
      </c>
      <c r="B37" s="41" t="s">
        <v>51</v>
      </c>
      <c r="C37" s="42" t="str">
        <f>"90"</f>
        <v>90</v>
      </c>
      <c r="D37" s="46">
        <v>12.17</v>
      </c>
      <c r="E37" s="46">
        <v>9.67</v>
      </c>
      <c r="F37" s="46">
        <v>3.93</v>
      </c>
      <c r="G37" s="46">
        <v>139.20096000000001</v>
      </c>
      <c r="H37" s="48">
        <v>31.18</v>
      </c>
    </row>
    <row r="38" spans="1:8" s="10" customFormat="1" ht="30" customHeight="1" x14ac:dyDescent="0.25">
      <c r="A38" s="50" t="s">
        <v>52</v>
      </c>
      <c r="B38" s="41" t="s">
        <v>34</v>
      </c>
      <c r="C38" s="42" t="str">
        <f>"160"</f>
        <v>160</v>
      </c>
      <c r="D38" s="46">
        <v>3.29</v>
      </c>
      <c r="E38" s="46">
        <v>5.18</v>
      </c>
      <c r="F38" s="46">
        <v>22.95</v>
      </c>
      <c r="G38" s="46">
        <v>150.29137567999999</v>
      </c>
      <c r="H38" s="48">
        <v>18.38</v>
      </c>
    </row>
    <row r="39" spans="1:8" s="10" customFormat="1" ht="30" customHeight="1" x14ac:dyDescent="0.25">
      <c r="A39" s="40" t="str">
        <f>"652"</f>
        <v>652</v>
      </c>
      <c r="B39" s="41" t="s">
        <v>17</v>
      </c>
      <c r="C39" s="42" t="str">
        <f>"200"</f>
        <v>200</v>
      </c>
      <c r="D39" s="46">
        <v>0.96</v>
      </c>
      <c r="E39" s="46">
        <v>0.37</v>
      </c>
      <c r="F39" s="46">
        <v>33.14</v>
      </c>
      <c r="G39" s="46">
        <v>126.70925999999999</v>
      </c>
      <c r="H39" s="48">
        <v>14.57</v>
      </c>
    </row>
    <row r="40" spans="1:8" s="10" customFormat="1" ht="30" customHeight="1" x14ac:dyDescent="0.25">
      <c r="A40" s="43" t="s">
        <v>49</v>
      </c>
      <c r="B40" s="44" t="s">
        <v>50</v>
      </c>
      <c r="C40" s="45" t="str">
        <f>"59"</f>
        <v>59</v>
      </c>
      <c r="D40" s="47">
        <v>3.66</v>
      </c>
      <c r="E40" s="47">
        <v>0.62</v>
      </c>
      <c r="F40" s="47">
        <v>22.39</v>
      </c>
      <c r="G40" s="47">
        <v>104.26114199999998</v>
      </c>
      <c r="H40" s="49">
        <v>2.87</v>
      </c>
    </row>
    <row r="41" spans="1:8" ht="30" customHeight="1" thickBot="1" x14ac:dyDescent="0.3">
      <c r="A41" s="5"/>
      <c r="B41" s="5" t="s">
        <v>11</v>
      </c>
      <c r="C41" s="7">
        <f>C37+C38+C39+C40</f>
        <v>509</v>
      </c>
      <c r="D41" s="7">
        <f>SUM(D37:D40)</f>
        <v>20.080000000000002</v>
      </c>
      <c r="E41" s="7">
        <f>SUM(E37:E40)</f>
        <v>15.839999999999998</v>
      </c>
      <c r="F41" s="7">
        <f>SUM(F37:F40)</f>
        <v>82.41</v>
      </c>
      <c r="G41" s="7">
        <f>SUM(G37:G40)</f>
        <v>520.46273767999992</v>
      </c>
      <c r="H41" s="24">
        <f>SUM(H37:H40)</f>
        <v>67</v>
      </c>
    </row>
    <row r="42" spans="1:8" s="6" customFormat="1" ht="20.100000000000001" customHeight="1" thickBot="1" x14ac:dyDescent="0.3">
      <c r="A42" s="58" t="s">
        <v>33</v>
      </c>
      <c r="B42" s="59"/>
      <c r="C42" s="59"/>
      <c r="D42" s="59"/>
      <c r="E42" s="59"/>
      <c r="F42" s="59"/>
      <c r="G42" s="60"/>
      <c r="H42" s="26"/>
    </row>
    <row r="43" spans="1:8" ht="20.100000000000001" customHeight="1" x14ac:dyDescent="0.25">
      <c r="A43" s="22"/>
      <c r="B43" s="22"/>
      <c r="C43" s="22"/>
      <c r="D43" s="22"/>
      <c r="E43" s="22"/>
      <c r="F43" s="22"/>
      <c r="G43" s="22"/>
      <c r="H43" s="16"/>
    </row>
    <row r="44" spans="1:8" ht="20.100000000000001" customHeight="1" x14ac:dyDescent="0.25"/>
    <row r="45" spans="1:8" ht="30" customHeight="1" x14ac:dyDescent="0.25">
      <c r="A45" s="63" t="s">
        <v>12</v>
      </c>
      <c r="B45" s="63"/>
      <c r="D45" s="63" t="s">
        <v>13</v>
      </c>
      <c r="E45" s="63"/>
      <c r="F45" s="63"/>
      <c r="G45" s="63"/>
      <c r="H45" s="63"/>
    </row>
    <row r="46" spans="1:8" ht="30" customHeight="1" x14ac:dyDescent="0.25">
      <c r="A46" s="63" t="s">
        <v>14</v>
      </c>
      <c r="B46" s="63"/>
      <c r="D46" s="63" t="s">
        <v>13</v>
      </c>
      <c r="E46" s="63"/>
      <c r="F46" s="63"/>
      <c r="G46" s="63"/>
      <c r="H46" s="63"/>
    </row>
    <row r="47" spans="1:8" ht="30" customHeight="1" x14ac:dyDescent="0.25">
      <c r="A47" s="1"/>
      <c r="B47" s="1"/>
      <c r="C47" s="1"/>
      <c r="H47" s="1"/>
    </row>
    <row r="48" spans="1:8" ht="30" customHeight="1" x14ac:dyDescent="0.25">
      <c r="A48" s="1"/>
      <c r="B48" s="1"/>
      <c r="C48" s="1"/>
      <c r="E48" s="57" t="s">
        <v>21</v>
      </c>
      <c r="F48" s="57"/>
      <c r="G48" s="57"/>
      <c r="H48" s="57"/>
    </row>
    <row r="49" spans="1:8" ht="30" customHeight="1" x14ac:dyDescent="0.25">
      <c r="A49" s="32"/>
      <c r="B49" s="32"/>
      <c r="C49" s="32"/>
      <c r="D49" s="32"/>
      <c r="E49" s="57"/>
      <c r="F49" s="57"/>
      <c r="G49" s="57"/>
      <c r="H49" s="57"/>
    </row>
    <row r="50" spans="1:8" ht="30" customHeight="1" x14ac:dyDescent="0.25">
      <c r="A50" s="34"/>
      <c r="B50" s="35"/>
      <c r="C50" s="35"/>
      <c r="D50" s="35"/>
      <c r="E50" s="56"/>
      <c r="F50" s="56"/>
      <c r="G50" s="56"/>
      <c r="H50" s="56"/>
    </row>
    <row r="51" spans="1:8" ht="30" customHeight="1" x14ac:dyDescent="0.45">
      <c r="A51" s="62" t="s">
        <v>8</v>
      </c>
      <c r="B51" s="63"/>
      <c r="C51" s="63"/>
      <c r="D51" s="63"/>
      <c r="E51" s="63"/>
      <c r="F51" s="63"/>
      <c r="G51" s="63"/>
      <c r="H51" s="63"/>
    </row>
    <row r="52" spans="1:8" ht="30" customHeight="1" x14ac:dyDescent="0.25">
      <c r="A52" s="72" t="s">
        <v>68</v>
      </c>
      <c r="B52" s="63"/>
      <c r="C52" s="63"/>
      <c r="D52" s="63"/>
      <c r="E52" s="63"/>
      <c r="F52" s="63"/>
      <c r="G52" s="63"/>
      <c r="H52" s="63"/>
    </row>
    <row r="53" spans="1:8" ht="30" customHeight="1" x14ac:dyDescent="0.25">
      <c r="A53" s="28"/>
      <c r="B53" s="27"/>
      <c r="C53" s="27"/>
      <c r="D53" s="27"/>
      <c r="E53" s="27"/>
      <c r="F53" s="27"/>
      <c r="G53" s="27"/>
      <c r="H53" s="27"/>
    </row>
    <row r="54" spans="1:8" ht="30" customHeight="1" x14ac:dyDescent="0.25">
      <c r="A54" s="63" t="s">
        <v>39</v>
      </c>
      <c r="B54" s="63"/>
      <c r="C54" s="63"/>
      <c r="D54" s="63"/>
      <c r="E54" s="63"/>
      <c r="F54" s="63"/>
      <c r="G54" s="63"/>
      <c r="H54" s="63"/>
    </row>
    <row r="55" spans="1:8" ht="30" customHeight="1" x14ac:dyDescent="0.25">
      <c r="A55" s="27"/>
      <c r="B55" s="27"/>
      <c r="C55" s="27"/>
      <c r="D55" s="27"/>
      <c r="E55" s="27"/>
      <c r="F55" s="27"/>
      <c r="G55" s="27"/>
      <c r="H55" s="27"/>
    </row>
    <row r="56" spans="1:8" ht="30" customHeight="1" x14ac:dyDescent="0.3">
      <c r="A56" s="64" t="s">
        <v>32</v>
      </c>
      <c r="B56" s="64"/>
      <c r="C56" s="64"/>
      <c r="D56" s="64"/>
      <c r="E56" s="64"/>
      <c r="F56" s="64"/>
      <c r="G56" s="64"/>
      <c r="H56" s="64"/>
    </row>
    <row r="57" spans="1:8" ht="30" customHeight="1" x14ac:dyDescent="0.25">
      <c r="A57" s="65" t="s">
        <v>9</v>
      </c>
      <c r="B57" s="67" t="s">
        <v>0</v>
      </c>
      <c r="C57" s="67" t="s">
        <v>4</v>
      </c>
      <c r="D57" s="18" t="s">
        <v>2</v>
      </c>
      <c r="E57" s="18" t="s">
        <v>6</v>
      </c>
      <c r="F57" s="67" t="s">
        <v>5</v>
      </c>
      <c r="G57" s="68" t="s">
        <v>3</v>
      </c>
      <c r="H57" s="70" t="s">
        <v>7</v>
      </c>
    </row>
    <row r="58" spans="1:8" ht="30" customHeight="1" x14ac:dyDescent="0.25">
      <c r="A58" s="66"/>
      <c r="B58" s="67"/>
      <c r="C58" s="67"/>
      <c r="D58" s="18" t="s">
        <v>1</v>
      </c>
      <c r="E58" s="18" t="s">
        <v>1</v>
      </c>
      <c r="F58" s="67"/>
      <c r="G58" s="69"/>
      <c r="H58" s="71"/>
    </row>
    <row r="59" spans="1:8" ht="30" customHeight="1" x14ac:dyDescent="0.25">
      <c r="A59" s="11"/>
      <c r="B59" s="8" t="s">
        <v>10</v>
      </c>
      <c r="C59" s="15"/>
      <c r="D59" s="7"/>
      <c r="E59" s="7"/>
      <c r="F59" s="7"/>
      <c r="G59" s="7"/>
      <c r="H59" s="16"/>
    </row>
    <row r="60" spans="1:8" s="10" customFormat="1" ht="30" customHeight="1" x14ac:dyDescent="0.25">
      <c r="A60" s="40" t="str">
        <f>"76-08"</f>
        <v>76-08</v>
      </c>
      <c r="B60" s="41" t="s">
        <v>35</v>
      </c>
      <c r="C60" s="42" t="str">
        <f>"65"</f>
        <v>65</v>
      </c>
      <c r="D60" s="46">
        <v>11.54</v>
      </c>
      <c r="E60" s="46">
        <v>7.44</v>
      </c>
      <c r="F60" s="46">
        <v>20.260000000000002</v>
      </c>
      <c r="G60" s="46">
        <v>182.53</v>
      </c>
      <c r="H60" s="48">
        <v>42.7</v>
      </c>
    </row>
    <row r="61" spans="1:8" s="10" customFormat="1" ht="30" customHeight="1" x14ac:dyDescent="0.25">
      <c r="A61" s="40" t="str">
        <f>"32/3"</f>
        <v>32/3</v>
      </c>
      <c r="B61" s="41" t="s">
        <v>31</v>
      </c>
      <c r="C61" s="42" t="str">
        <f>"150"</f>
        <v>150</v>
      </c>
      <c r="D61" s="46">
        <v>2.5499999999999998</v>
      </c>
      <c r="E61" s="46">
        <v>4.0199999999999996</v>
      </c>
      <c r="F61" s="46">
        <v>21.36</v>
      </c>
      <c r="G61" s="46">
        <v>126.76242107249999</v>
      </c>
      <c r="H61" s="48">
        <v>15.23</v>
      </c>
    </row>
    <row r="62" spans="1:8" s="10" customFormat="1" ht="30" customHeight="1" x14ac:dyDescent="0.25">
      <c r="A62" s="40" t="str">
        <f>"588"</f>
        <v>588</v>
      </c>
      <c r="B62" s="41" t="s">
        <v>28</v>
      </c>
      <c r="C62" s="42" t="str">
        <f>"200"</f>
        <v>200</v>
      </c>
      <c r="D62" s="46">
        <v>0.21</v>
      </c>
      <c r="E62" s="46">
        <v>0.01</v>
      </c>
      <c r="F62" s="46">
        <v>13.42</v>
      </c>
      <c r="G62" s="46">
        <v>51.25</v>
      </c>
      <c r="H62" s="48">
        <v>6.54</v>
      </c>
    </row>
    <row r="63" spans="1:8" s="9" customFormat="1" ht="30" customHeight="1" x14ac:dyDescent="0.25">
      <c r="A63" s="43" t="s">
        <v>49</v>
      </c>
      <c r="B63" s="44" t="s">
        <v>50</v>
      </c>
      <c r="C63" s="45" t="str">
        <f>"52"</f>
        <v>52</v>
      </c>
      <c r="D63" s="47">
        <v>3.23</v>
      </c>
      <c r="E63" s="47">
        <v>0.55000000000000004</v>
      </c>
      <c r="F63" s="47">
        <v>19.73</v>
      </c>
      <c r="G63" s="47">
        <v>91.891176000000002</v>
      </c>
      <c r="H63" s="49">
        <v>2.5299999999999998</v>
      </c>
    </row>
    <row r="64" spans="1:8" ht="30" customHeight="1" thickBot="1" x14ac:dyDescent="0.3">
      <c r="A64" s="5"/>
      <c r="B64" s="5" t="s">
        <v>11</v>
      </c>
      <c r="C64" s="7">
        <f>C60+C61+C62+C63</f>
        <v>467</v>
      </c>
      <c r="D64" s="7">
        <f t="shared" ref="D64:H64" si="0">SUM(D60:D63)</f>
        <v>17.53</v>
      </c>
      <c r="E64" s="7">
        <f t="shared" si="0"/>
        <v>12.020000000000001</v>
      </c>
      <c r="F64" s="7">
        <f t="shared" si="0"/>
        <v>74.77000000000001</v>
      </c>
      <c r="G64" s="7">
        <f t="shared" si="0"/>
        <v>452.43359707249999</v>
      </c>
      <c r="H64" s="24">
        <f t="shared" si="0"/>
        <v>67.000000000000014</v>
      </c>
    </row>
    <row r="65" spans="1:9" s="6" customFormat="1" ht="20.100000000000001" customHeight="1" thickBot="1" x14ac:dyDescent="0.3">
      <c r="A65" s="58" t="s">
        <v>33</v>
      </c>
      <c r="B65" s="59"/>
      <c r="C65" s="59"/>
      <c r="D65" s="59"/>
      <c r="E65" s="59"/>
      <c r="F65" s="59"/>
      <c r="G65" s="60"/>
      <c r="H65" s="26"/>
    </row>
    <row r="66" spans="1:9" ht="20.100000000000001" customHeight="1" x14ac:dyDescent="0.3">
      <c r="A66" s="61"/>
      <c r="B66" s="61"/>
      <c r="C66" s="61"/>
      <c r="D66" s="61"/>
      <c r="E66" s="61"/>
      <c r="F66" s="61"/>
      <c r="G66" s="61"/>
      <c r="H66" s="61"/>
    </row>
    <row r="67" spans="1:9" ht="20.100000000000001" customHeight="1" x14ac:dyDescent="0.3">
      <c r="A67" s="20"/>
      <c r="B67" s="20"/>
      <c r="C67" s="20"/>
      <c r="D67" s="20"/>
      <c r="E67" s="20"/>
      <c r="F67" s="20"/>
      <c r="G67" s="20"/>
      <c r="H67" s="20"/>
    </row>
    <row r="68" spans="1:9" ht="30" customHeight="1" x14ac:dyDescent="0.25">
      <c r="A68" s="63" t="s">
        <v>12</v>
      </c>
      <c r="B68" s="63"/>
      <c r="D68" s="63" t="s">
        <v>13</v>
      </c>
      <c r="E68" s="63"/>
      <c r="F68" s="63"/>
      <c r="G68" s="63"/>
      <c r="H68" s="63"/>
    </row>
    <row r="69" spans="1:9" ht="30" customHeight="1" x14ac:dyDescent="0.25">
      <c r="A69" s="63" t="s">
        <v>14</v>
      </c>
      <c r="B69" s="63"/>
      <c r="D69" s="63" t="s">
        <v>13</v>
      </c>
      <c r="E69" s="63"/>
      <c r="F69" s="63"/>
      <c r="G69" s="63"/>
      <c r="H69" s="63"/>
    </row>
    <row r="70" spans="1:9" s="6" customFormat="1" ht="30" customHeight="1" x14ac:dyDescent="0.25">
      <c r="A70" s="36"/>
      <c r="B70" s="36"/>
      <c r="C70" s="36"/>
      <c r="D70" s="36"/>
      <c r="E70" s="36"/>
      <c r="F70" s="36"/>
      <c r="G70" s="36"/>
      <c r="H70" s="36"/>
    </row>
    <row r="71" spans="1:9" s="6" customFormat="1" ht="30" customHeight="1" x14ac:dyDescent="0.25">
      <c r="A71" s="36"/>
      <c r="B71" s="36"/>
      <c r="C71" s="36"/>
      <c r="D71" s="36"/>
      <c r="E71" s="57" t="s">
        <v>21</v>
      </c>
      <c r="F71" s="57"/>
      <c r="G71" s="57"/>
      <c r="H71" s="57"/>
    </row>
    <row r="72" spans="1:9" ht="30" customHeight="1" x14ac:dyDescent="0.25">
      <c r="A72" s="1"/>
      <c r="B72" s="1"/>
      <c r="C72" s="1"/>
      <c r="E72" s="57"/>
      <c r="F72" s="57"/>
      <c r="G72" s="57"/>
      <c r="H72" s="57"/>
    </row>
    <row r="73" spans="1:9" ht="30" customHeight="1" x14ac:dyDescent="0.25">
      <c r="A73" s="34"/>
      <c r="B73" s="35"/>
      <c r="C73" s="35"/>
      <c r="D73" s="35"/>
      <c r="E73" s="56"/>
      <c r="F73" s="56"/>
      <c r="G73" s="56"/>
      <c r="H73" s="56"/>
    </row>
    <row r="74" spans="1:9" ht="30" customHeight="1" x14ac:dyDescent="0.45">
      <c r="A74" s="62" t="s">
        <v>8</v>
      </c>
      <c r="B74" s="63"/>
      <c r="C74" s="63"/>
      <c r="D74" s="63"/>
      <c r="E74" s="63"/>
      <c r="F74" s="63"/>
      <c r="G74" s="63"/>
      <c r="H74" s="63"/>
    </row>
    <row r="75" spans="1:9" ht="30" customHeight="1" x14ac:dyDescent="0.25">
      <c r="A75" s="72" t="s">
        <v>29</v>
      </c>
      <c r="B75" s="63"/>
      <c r="C75" s="63"/>
      <c r="D75" s="63"/>
      <c r="E75" s="63"/>
      <c r="F75" s="63"/>
      <c r="G75" s="63"/>
      <c r="H75" s="63"/>
    </row>
    <row r="76" spans="1:9" ht="30" customHeight="1" x14ac:dyDescent="0.25">
      <c r="A76" s="28"/>
      <c r="B76" s="27"/>
      <c r="C76" s="27"/>
      <c r="D76" s="27"/>
      <c r="E76" s="27"/>
      <c r="F76" s="27"/>
      <c r="G76" s="27"/>
      <c r="H76" s="27"/>
    </row>
    <row r="77" spans="1:9" ht="30" customHeight="1" x14ac:dyDescent="0.25">
      <c r="A77" s="63" t="s">
        <v>40</v>
      </c>
      <c r="B77" s="63"/>
      <c r="C77" s="63"/>
      <c r="D77" s="63"/>
      <c r="E77" s="63"/>
      <c r="F77" s="63"/>
      <c r="G77" s="63"/>
      <c r="H77" s="63"/>
    </row>
    <row r="78" spans="1:9" ht="30" customHeight="1" x14ac:dyDescent="0.25">
      <c r="A78" s="27"/>
      <c r="B78" s="27"/>
      <c r="C78" s="27"/>
      <c r="D78" s="27"/>
      <c r="E78" s="27"/>
      <c r="F78" s="27"/>
      <c r="G78" s="27"/>
      <c r="H78" s="27"/>
    </row>
    <row r="79" spans="1:9" ht="30" customHeight="1" x14ac:dyDescent="0.3">
      <c r="A79" s="64" t="s">
        <v>32</v>
      </c>
      <c r="B79" s="64"/>
      <c r="C79" s="64"/>
      <c r="D79" s="64"/>
      <c r="E79" s="64"/>
      <c r="F79" s="64"/>
      <c r="G79" s="64"/>
      <c r="H79" s="64"/>
    </row>
    <row r="80" spans="1:9" s="9" customFormat="1" ht="30" customHeight="1" x14ac:dyDescent="0.25">
      <c r="A80" s="65" t="s">
        <v>9</v>
      </c>
      <c r="B80" s="67" t="s">
        <v>0</v>
      </c>
      <c r="C80" s="67" t="s">
        <v>4</v>
      </c>
      <c r="D80" s="18" t="s">
        <v>2</v>
      </c>
      <c r="E80" s="18" t="s">
        <v>6</v>
      </c>
      <c r="F80" s="67" t="s">
        <v>5</v>
      </c>
      <c r="G80" s="68" t="s">
        <v>3</v>
      </c>
      <c r="H80" s="70" t="s">
        <v>7</v>
      </c>
      <c r="I80" s="14"/>
    </row>
    <row r="81" spans="1:9" s="10" customFormat="1" ht="30" customHeight="1" x14ac:dyDescent="0.25">
      <c r="A81" s="66"/>
      <c r="B81" s="67"/>
      <c r="C81" s="67"/>
      <c r="D81" s="18" t="s">
        <v>1</v>
      </c>
      <c r="E81" s="18" t="s">
        <v>1</v>
      </c>
      <c r="F81" s="67"/>
      <c r="G81" s="69"/>
      <c r="H81" s="71"/>
      <c r="I81" s="13"/>
    </row>
    <row r="82" spans="1:9" ht="30" customHeight="1" x14ac:dyDescent="0.25">
      <c r="A82" s="11"/>
      <c r="B82" s="8" t="s">
        <v>10</v>
      </c>
      <c r="C82" s="15"/>
      <c r="D82" s="7"/>
      <c r="E82" s="7"/>
      <c r="F82" s="7"/>
      <c r="G82" s="7"/>
      <c r="H82" s="16"/>
    </row>
    <row r="83" spans="1:9" s="10" customFormat="1" ht="30" customHeight="1" x14ac:dyDescent="0.25">
      <c r="A83" s="40" t="str">
        <f>"444"</f>
        <v>444</v>
      </c>
      <c r="B83" s="41" t="s">
        <v>53</v>
      </c>
      <c r="C83" s="42" t="str">
        <f>"90"</f>
        <v>90</v>
      </c>
      <c r="D83" s="46">
        <v>15.21</v>
      </c>
      <c r="E83" s="46">
        <v>2.67</v>
      </c>
      <c r="F83" s="46">
        <v>3.78</v>
      </c>
      <c r="G83" s="46">
        <v>99.701180572500007</v>
      </c>
      <c r="H83" s="48">
        <v>44.86</v>
      </c>
    </row>
    <row r="84" spans="1:9" s="10" customFormat="1" ht="30" customHeight="1" x14ac:dyDescent="0.25">
      <c r="A84" s="40">
        <v>468</v>
      </c>
      <c r="B84" s="41" t="s">
        <v>23</v>
      </c>
      <c r="C84" s="42" t="str">
        <f>"170"</f>
        <v>170</v>
      </c>
      <c r="D84" s="46">
        <v>6.85</v>
      </c>
      <c r="E84" s="46">
        <v>24.65</v>
      </c>
      <c r="F84" s="46">
        <v>76.94</v>
      </c>
      <c r="G84" s="46">
        <v>536.95640495999999</v>
      </c>
      <c r="H84" s="48">
        <v>11.97</v>
      </c>
    </row>
    <row r="85" spans="1:9" s="10" customFormat="1" ht="30" customHeight="1" x14ac:dyDescent="0.25">
      <c r="A85" s="40" t="s">
        <v>49</v>
      </c>
      <c r="B85" s="41" t="s">
        <v>16</v>
      </c>
      <c r="C85" s="42" t="str">
        <f>"200"</f>
        <v>200</v>
      </c>
      <c r="D85" s="46">
        <v>0.42</v>
      </c>
      <c r="E85" s="46">
        <v>0</v>
      </c>
      <c r="F85" s="46">
        <v>33.880000000000003</v>
      </c>
      <c r="G85" s="46">
        <v>129.18118000000001</v>
      </c>
      <c r="H85" s="48">
        <v>7.25</v>
      </c>
    </row>
    <row r="86" spans="1:9" s="10" customFormat="1" ht="30" customHeight="1" x14ac:dyDescent="0.25">
      <c r="A86" s="43" t="s">
        <v>49</v>
      </c>
      <c r="B86" s="44" t="s">
        <v>50</v>
      </c>
      <c r="C86" s="45" t="str">
        <f>"60"</f>
        <v>60</v>
      </c>
      <c r="D86" s="47">
        <v>3.72</v>
      </c>
      <c r="E86" s="47">
        <v>0.63</v>
      </c>
      <c r="F86" s="47">
        <v>22.77</v>
      </c>
      <c r="G86" s="47">
        <v>106.02828</v>
      </c>
      <c r="H86" s="49">
        <v>2.92</v>
      </c>
    </row>
    <row r="87" spans="1:9" ht="30" customHeight="1" thickBot="1" x14ac:dyDescent="0.3">
      <c r="A87" s="19"/>
      <c r="B87" s="12" t="s">
        <v>11</v>
      </c>
      <c r="C87" s="7">
        <f>C83+C84+C85+C86</f>
        <v>520</v>
      </c>
      <c r="D87" s="7">
        <f>SUM(D83:D86)</f>
        <v>26.200000000000003</v>
      </c>
      <c r="E87" s="7">
        <f>SUM(E83:E86)</f>
        <v>27.95</v>
      </c>
      <c r="F87" s="7">
        <f>SUM(F83:F86)</f>
        <v>137.37</v>
      </c>
      <c r="G87" s="7">
        <f>SUM(G83:G86)</f>
        <v>871.86704553250001</v>
      </c>
      <c r="H87" s="24">
        <f>SUM(H83:H86)</f>
        <v>67</v>
      </c>
    </row>
    <row r="88" spans="1:9" s="6" customFormat="1" ht="20.100000000000001" customHeight="1" thickBot="1" x14ac:dyDescent="0.3">
      <c r="A88" s="58" t="s">
        <v>33</v>
      </c>
      <c r="B88" s="59"/>
      <c r="C88" s="59"/>
      <c r="D88" s="59"/>
      <c r="E88" s="59"/>
      <c r="F88" s="59"/>
      <c r="G88" s="60"/>
      <c r="H88" s="26"/>
    </row>
    <row r="89" spans="1:9" s="2" customFormat="1" ht="20.100000000000001" customHeight="1" x14ac:dyDescent="0.25">
      <c r="A89" s="22"/>
      <c r="B89" s="22"/>
      <c r="C89" s="22"/>
      <c r="D89" s="22"/>
      <c r="E89" s="22"/>
      <c r="F89" s="22"/>
      <c r="G89" s="22"/>
      <c r="H89" s="16"/>
    </row>
    <row r="90" spans="1:9" ht="20.100000000000001" customHeight="1" x14ac:dyDescent="0.25"/>
    <row r="91" spans="1:9" ht="30" customHeight="1" x14ac:dyDescent="0.25">
      <c r="A91" s="63" t="s">
        <v>12</v>
      </c>
      <c r="B91" s="63"/>
      <c r="D91" s="63" t="s">
        <v>13</v>
      </c>
      <c r="E91" s="63"/>
      <c r="F91" s="63"/>
      <c r="G91" s="63"/>
      <c r="H91" s="63"/>
    </row>
    <row r="92" spans="1:9" ht="30" customHeight="1" x14ac:dyDescent="0.25">
      <c r="A92" s="63" t="s">
        <v>14</v>
      </c>
      <c r="B92" s="63"/>
      <c r="D92" s="63" t="s">
        <v>13</v>
      </c>
      <c r="E92" s="63"/>
      <c r="F92" s="63"/>
      <c r="G92" s="63"/>
      <c r="H92" s="63"/>
    </row>
    <row r="93" spans="1:9" ht="30" customHeight="1" x14ac:dyDescent="0.25">
      <c r="A93" s="1"/>
      <c r="B93" s="1"/>
      <c r="C93" s="1"/>
      <c r="H93" s="1"/>
    </row>
    <row r="94" spans="1:9" ht="30" customHeight="1" x14ac:dyDescent="0.25">
      <c r="A94" s="27"/>
      <c r="B94" s="27"/>
      <c r="C94" s="27"/>
      <c r="D94" s="27"/>
      <c r="E94" s="57" t="s">
        <v>21</v>
      </c>
      <c r="F94" s="57"/>
      <c r="G94" s="57"/>
      <c r="H94" s="57"/>
    </row>
    <row r="95" spans="1:9" ht="30" customHeight="1" x14ac:dyDescent="0.25">
      <c r="A95" s="1"/>
      <c r="B95" s="1"/>
      <c r="C95" s="1"/>
      <c r="E95" s="57"/>
      <c r="F95" s="57"/>
      <c r="G95" s="57"/>
      <c r="H95" s="57"/>
    </row>
    <row r="96" spans="1:9" s="9" customFormat="1" ht="30" customHeight="1" x14ac:dyDescent="0.25">
      <c r="A96" s="34"/>
      <c r="B96" s="35"/>
      <c r="C96" s="35"/>
      <c r="D96" s="35"/>
      <c r="E96" s="56"/>
      <c r="F96" s="56"/>
      <c r="G96" s="56"/>
      <c r="H96" s="56"/>
      <c r="I96" s="14"/>
    </row>
    <row r="97" spans="1:8" ht="30" customHeight="1" x14ac:dyDescent="0.45">
      <c r="A97" s="62" t="s">
        <v>8</v>
      </c>
      <c r="B97" s="63"/>
      <c r="C97" s="63"/>
      <c r="D97" s="63"/>
      <c r="E97" s="63"/>
      <c r="F97" s="63"/>
      <c r="G97" s="63"/>
      <c r="H97" s="63"/>
    </row>
    <row r="98" spans="1:8" ht="30" customHeight="1" x14ac:dyDescent="0.25">
      <c r="A98" s="72" t="s">
        <v>29</v>
      </c>
      <c r="B98" s="63"/>
      <c r="C98" s="63"/>
      <c r="D98" s="63"/>
      <c r="E98" s="63"/>
      <c r="F98" s="63"/>
      <c r="G98" s="63"/>
      <c r="H98" s="63"/>
    </row>
    <row r="99" spans="1:8" ht="30" customHeight="1" x14ac:dyDescent="0.25">
      <c r="A99" s="28"/>
      <c r="B99" s="27"/>
      <c r="C99" s="27"/>
      <c r="D99" s="27"/>
      <c r="E99" s="27"/>
      <c r="F99" s="27"/>
      <c r="G99" s="27"/>
      <c r="H99" s="27"/>
    </row>
    <row r="100" spans="1:8" ht="30" customHeight="1" x14ac:dyDescent="0.25">
      <c r="A100" s="76" t="s">
        <v>41</v>
      </c>
      <c r="B100" s="76"/>
      <c r="C100" s="76"/>
      <c r="D100" s="76"/>
      <c r="E100" s="76"/>
      <c r="F100" s="76"/>
      <c r="G100" s="76"/>
      <c r="H100" s="76"/>
    </row>
    <row r="101" spans="1:8" ht="30" customHeight="1" x14ac:dyDescent="0.25">
      <c r="A101" s="29"/>
      <c r="B101" s="29"/>
      <c r="C101" s="29"/>
      <c r="D101" s="29"/>
      <c r="E101" s="29"/>
      <c r="F101" s="29"/>
      <c r="G101" s="29"/>
      <c r="H101" s="29"/>
    </row>
    <row r="102" spans="1:8" ht="30" customHeight="1" x14ac:dyDescent="0.3">
      <c r="A102" s="64" t="s">
        <v>32</v>
      </c>
      <c r="B102" s="64"/>
      <c r="C102" s="64"/>
      <c r="D102" s="64"/>
      <c r="E102" s="64"/>
      <c r="F102" s="64"/>
      <c r="G102" s="64"/>
      <c r="H102" s="64"/>
    </row>
    <row r="103" spans="1:8" s="6" customFormat="1" ht="30" customHeight="1" x14ac:dyDescent="0.25">
      <c r="A103" s="65" t="s">
        <v>9</v>
      </c>
      <c r="B103" s="67" t="s">
        <v>0</v>
      </c>
      <c r="C103" s="67" t="s">
        <v>4</v>
      </c>
      <c r="D103" s="18" t="s">
        <v>2</v>
      </c>
      <c r="E103" s="18" t="s">
        <v>6</v>
      </c>
      <c r="F103" s="67" t="s">
        <v>5</v>
      </c>
      <c r="G103" s="68" t="s">
        <v>3</v>
      </c>
      <c r="H103" s="70" t="s">
        <v>7</v>
      </c>
    </row>
    <row r="104" spans="1:8" ht="30" customHeight="1" x14ac:dyDescent="0.25">
      <c r="A104" s="66"/>
      <c r="B104" s="67"/>
      <c r="C104" s="67"/>
      <c r="D104" s="18" t="s">
        <v>1</v>
      </c>
      <c r="E104" s="18" t="s">
        <v>1</v>
      </c>
      <c r="F104" s="67"/>
      <c r="G104" s="69"/>
      <c r="H104" s="71"/>
    </row>
    <row r="105" spans="1:8" ht="30" customHeight="1" x14ac:dyDescent="0.25">
      <c r="A105" s="11"/>
      <c r="B105" s="8" t="s">
        <v>10</v>
      </c>
      <c r="C105" s="15"/>
      <c r="D105" s="7"/>
      <c r="E105" s="7"/>
      <c r="F105" s="7"/>
      <c r="G105" s="7"/>
      <c r="H105" s="16"/>
    </row>
    <row r="106" spans="1:8" s="10" customFormat="1" ht="30" customHeight="1" x14ac:dyDescent="0.25">
      <c r="A106" s="40" t="str">
        <f>"44"</f>
        <v>44</v>
      </c>
      <c r="B106" s="41" t="s">
        <v>63</v>
      </c>
      <c r="C106" s="42" t="s">
        <v>64</v>
      </c>
      <c r="D106" s="42">
        <v>4.7300000000000004</v>
      </c>
      <c r="E106" s="42">
        <v>3.1799999999999997</v>
      </c>
      <c r="F106" s="42">
        <v>11.17</v>
      </c>
      <c r="G106" s="42">
        <v>90.261529893522265</v>
      </c>
      <c r="H106" s="48">
        <v>18.940000000000001</v>
      </c>
    </row>
    <row r="107" spans="1:8" s="10" customFormat="1" ht="30" customHeight="1" x14ac:dyDescent="0.25">
      <c r="A107" s="40" t="str">
        <f>"61"</f>
        <v>61</v>
      </c>
      <c r="B107" s="41" t="s">
        <v>65</v>
      </c>
      <c r="C107" s="42" t="str">
        <f>"50"</f>
        <v>50</v>
      </c>
      <c r="D107" s="42">
        <v>7.68</v>
      </c>
      <c r="E107" s="42">
        <v>7.54</v>
      </c>
      <c r="F107" s="42">
        <v>0.4</v>
      </c>
      <c r="G107" s="42">
        <v>88.167500000000004</v>
      </c>
      <c r="H107" s="48">
        <v>22.03</v>
      </c>
    </row>
    <row r="108" spans="1:8" s="10" customFormat="1" ht="30" customHeight="1" x14ac:dyDescent="0.25">
      <c r="A108" s="40" t="str">
        <f>"257"</f>
        <v>257</v>
      </c>
      <c r="B108" s="41" t="s">
        <v>15</v>
      </c>
      <c r="C108" s="42" t="str">
        <f>"150"</f>
        <v>150</v>
      </c>
      <c r="D108" s="42">
        <v>4.18</v>
      </c>
      <c r="E108" s="42">
        <v>20.3</v>
      </c>
      <c r="F108" s="42">
        <v>52.65</v>
      </c>
      <c r="G108" s="42">
        <v>387.91</v>
      </c>
      <c r="H108" s="48">
        <v>13.16</v>
      </c>
    </row>
    <row r="109" spans="1:8" s="10" customFormat="1" ht="30" customHeight="1" x14ac:dyDescent="0.25">
      <c r="A109" s="40">
        <v>646</v>
      </c>
      <c r="B109" s="41" t="s">
        <v>59</v>
      </c>
      <c r="C109" s="42" t="str">
        <f>"200"</f>
        <v>200</v>
      </c>
      <c r="D109" s="42">
        <v>0.19</v>
      </c>
      <c r="E109" s="42">
        <v>0.02</v>
      </c>
      <c r="F109" s="42">
        <v>22.8</v>
      </c>
      <c r="G109" s="42">
        <v>90.589815999999985</v>
      </c>
      <c r="H109" s="48">
        <v>9.61</v>
      </c>
    </row>
    <row r="110" spans="1:8" s="9" customFormat="1" ht="30" customHeight="1" x14ac:dyDescent="0.25">
      <c r="A110" s="43" t="s">
        <v>49</v>
      </c>
      <c r="B110" s="44" t="s">
        <v>50</v>
      </c>
      <c r="C110" s="45" t="str">
        <f>"67"</f>
        <v>67</v>
      </c>
      <c r="D110" s="45">
        <v>4.16</v>
      </c>
      <c r="E110" s="45">
        <v>0.71</v>
      </c>
      <c r="F110" s="45">
        <v>25.42</v>
      </c>
      <c r="G110" s="45">
        <v>118.39824600000001</v>
      </c>
      <c r="H110" s="49">
        <v>3.26</v>
      </c>
    </row>
    <row r="111" spans="1:8" ht="30" customHeight="1" thickBot="1" x14ac:dyDescent="0.3">
      <c r="A111" s="5"/>
      <c r="B111" s="5" t="s">
        <v>11</v>
      </c>
      <c r="C111" s="7">
        <v>677</v>
      </c>
      <c r="D111" s="7">
        <f>SUM(D106:D110)</f>
        <v>20.94</v>
      </c>
      <c r="E111" s="7">
        <f>SUM(E106:E110)</f>
        <v>31.75</v>
      </c>
      <c r="F111" s="7">
        <f>SUM(F106:F110)</f>
        <v>112.44</v>
      </c>
      <c r="G111" s="7">
        <f>SUM(G106:G110)</f>
        <v>775.32709189352227</v>
      </c>
      <c r="H111" s="7">
        <f>SUM(H106:H110)</f>
        <v>67</v>
      </c>
    </row>
    <row r="112" spans="1:8" s="6" customFormat="1" ht="20.100000000000001" customHeight="1" thickBot="1" x14ac:dyDescent="0.3">
      <c r="A112" s="58" t="s">
        <v>33</v>
      </c>
      <c r="B112" s="59"/>
      <c r="C112" s="59"/>
      <c r="D112" s="59"/>
      <c r="E112" s="59"/>
      <c r="F112" s="59"/>
      <c r="G112" s="60"/>
      <c r="H112" s="26"/>
    </row>
    <row r="113" spans="1:9" ht="20.100000000000001" customHeight="1" x14ac:dyDescent="0.25">
      <c r="A113" s="22"/>
      <c r="B113" s="22"/>
      <c r="C113" s="22"/>
      <c r="D113" s="22"/>
      <c r="E113" s="22"/>
      <c r="F113" s="22"/>
      <c r="G113" s="22"/>
      <c r="H113" s="16"/>
    </row>
    <row r="114" spans="1:9" s="6" customFormat="1" ht="20.100000000000001" customHeight="1" x14ac:dyDescent="0.25">
      <c r="A114" s="3"/>
      <c r="B114" s="4"/>
      <c r="C114" s="3"/>
      <c r="D114" s="1"/>
      <c r="E114" s="1"/>
      <c r="F114" s="1"/>
      <c r="G114" s="1"/>
      <c r="H114" s="17"/>
    </row>
    <row r="115" spans="1:9" ht="30" customHeight="1" x14ac:dyDescent="0.25">
      <c r="A115" s="63" t="s">
        <v>12</v>
      </c>
      <c r="B115" s="63"/>
      <c r="D115" s="63" t="s">
        <v>13</v>
      </c>
      <c r="E115" s="63"/>
      <c r="F115" s="63"/>
      <c r="G115" s="63"/>
      <c r="H115" s="63"/>
    </row>
    <row r="116" spans="1:9" ht="30" customHeight="1" x14ac:dyDescent="0.25">
      <c r="A116" s="63" t="s">
        <v>14</v>
      </c>
      <c r="B116" s="63"/>
      <c r="D116" s="63" t="s">
        <v>13</v>
      </c>
      <c r="E116" s="63"/>
      <c r="F116" s="63"/>
      <c r="G116" s="63"/>
      <c r="H116" s="63"/>
    </row>
    <row r="117" spans="1:9" ht="30" customHeight="1" x14ac:dyDescent="0.25">
      <c r="A117" s="36"/>
      <c r="B117" s="36"/>
      <c r="C117" s="36"/>
      <c r="D117" s="36"/>
      <c r="E117" s="36"/>
      <c r="F117" s="36"/>
      <c r="G117" s="36"/>
      <c r="H117" s="36"/>
    </row>
    <row r="118" spans="1:9" ht="30" customHeight="1" x14ac:dyDescent="0.25">
      <c r="A118" s="33"/>
      <c r="B118" s="33"/>
      <c r="C118" s="33"/>
      <c r="D118" s="33"/>
      <c r="E118" s="57" t="s">
        <v>21</v>
      </c>
      <c r="F118" s="57"/>
      <c r="G118" s="57"/>
      <c r="H118" s="57"/>
    </row>
    <row r="119" spans="1:9" ht="30" customHeight="1" x14ac:dyDescent="0.25">
      <c r="A119" s="1"/>
      <c r="B119" s="1"/>
      <c r="C119" s="1"/>
      <c r="E119" s="57"/>
      <c r="F119" s="57"/>
      <c r="G119" s="57"/>
      <c r="H119" s="57"/>
    </row>
    <row r="120" spans="1:9" ht="30" customHeight="1" x14ac:dyDescent="0.25">
      <c r="A120" s="34"/>
      <c r="B120" s="35"/>
      <c r="C120" s="35"/>
      <c r="D120" s="35"/>
      <c r="E120" s="56"/>
      <c r="F120" s="56"/>
      <c r="G120" s="56"/>
      <c r="H120" s="56"/>
    </row>
    <row r="121" spans="1:9" ht="30" customHeight="1" x14ac:dyDescent="0.45">
      <c r="A121" s="62" t="s">
        <v>8</v>
      </c>
      <c r="B121" s="63"/>
      <c r="C121" s="63"/>
      <c r="D121" s="63"/>
      <c r="E121" s="63"/>
      <c r="F121" s="63"/>
      <c r="G121" s="63"/>
      <c r="H121" s="63"/>
    </row>
    <row r="122" spans="1:9" ht="30" customHeight="1" x14ac:dyDescent="0.25">
      <c r="A122" s="72" t="s">
        <v>29</v>
      </c>
      <c r="B122" s="63"/>
      <c r="C122" s="63"/>
      <c r="D122" s="63"/>
      <c r="E122" s="63"/>
      <c r="F122" s="63"/>
      <c r="G122" s="63"/>
      <c r="H122" s="63"/>
    </row>
    <row r="123" spans="1:9" ht="30" customHeight="1" x14ac:dyDescent="0.25">
      <c r="A123" s="28"/>
      <c r="B123" s="27"/>
      <c r="C123" s="27"/>
      <c r="D123" s="27"/>
      <c r="E123" s="27"/>
      <c r="F123" s="27"/>
      <c r="G123" s="27"/>
      <c r="H123" s="27"/>
    </row>
    <row r="124" spans="1:9" s="10" customFormat="1" ht="30" customHeight="1" x14ac:dyDescent="0.25">
      <c r="A124" s="63" t="s">
        <v>42</v>
      </c>
      <c r="B124" s="63"/>
      <c r="C124" s="63"/>
      <c r="D124" s="63"/>
      <c r="E124" s="63"/>
      <c r="F124" s="63"/>
      <c r="G124" s="63"/>
      <c r="H124" s="63"/>
      <c r="I124" s="13"/>
    </row>
    <row r="125" spans="1:9" s="2" customFormat="1" ht="30" customHeight="1" x14ac:dyDescent="0.25">
      <c r="A125" s="27"/>
      <c r="B125" s="27"/>
      <c r="C125" s="27"/>
      <c r="D125" s="27"/>
      <c r="E125" s="27"/>
      <c r="F125" s="27"/>
      <c r="G125" s="27"/>
      <c r="H125" s="27"/>
    </row>
    <row r="126" spans="1:9" ht="30" customHeight="1" x14ac:dyDescent="0.3">
      <c r="A126" s="64" t="s">
        <v>32</v>
      </c>
      <c r="B126" s="64"/>
      <c r="C126" s="64"/>
      <c r="D126" s="64"/>
      <c r="E126" s="64"/>
      <c r="F126" s="64"/>
      <c r="G126" s="64"/>
      <c r="H126" s="64"/>
    </row>
    <row r="127" spans="1:9" s="9" customFormat="1" ht="30" customHeight="1" x14ac:dyDescent="0.25">
      <c r="A127" s="65" t="s">
        <v>9</v>
      </c>
      <c r="B127" s="67" t="s">
        <v>0</v>
      </c>
      <c r="C127" s="67" t="s">
        <v>4</v>
      </c>
      <c r="D127" s="18" t="s">
        <v>2</v>
      </c>
      <c r="E127" s="18" t="s">
        <v>6</v>
      </c>
      <c r="F127" s="67" t="s">
        <v>5</v>
      </c>
      <c r="G127" s="68" t="s">
        <v>3</v>
      </c>
      <c r="H127" s="70" t="s">
        <v>7</v>
      </c>
      <c r="I127" s="14"/>
    </row>
    <row r="128" spans="1:9" ht="30" customHeight="1" x14ac:dyDescent="0.25">
      <c r="A128" s="66"/>
      <c r="B128" s="67"/>
      <c r="C128" s="67"/>
      <c r="D128" s="18" t="s">
        <v>1</v>
      </c>
      <c r="E128" s="18" t="s">
        <v>1</v>
      </c>
      <c r="F128" s="67"/>
      <c r="G128" s="69"/>
      <c r="H128" s="71"/>
    </row>
    <row r="129" spans="1:8" ht="30" customHeight="1" x14ac:dyDescent="0.25">
      <c r="A129" s="11"/>
      <c r="B129" s="8" t="s">
        <v>10</v>
      </c>
      <c r="C129" s="15"/>
      <c r="D129" s="7"/>
      <c r="E129" s="7"/>
      <c r="F129" s="7"/>
      <c r="G129" s="7"/>
      <c r="H129" s="16"/>
    </row>
    <row r="130" spans="1:8" s="10" customFormat="1" ht="30" customHeight="1" x14ac:dyDescent="0.25">
      <c r="A130" s="40" t="str">
        <f>"86"</f>
        <v>86</v>
      </c>
      <c r="B130" s="41" t="s">
        <v>54</v>
      </c>
      <c r="C130" s="42" t="str">
        <f>"80"</f>
        <v>80</v>
      </c>
      <c r="D130" s="46">
        <v>16.64</v>
      </c>
      <c r="E130" s="46">
        <v>17.079999999999998</v>
      </c>
      <c r="F130" s="46">
        <v>2.59</v>
      </c>
      <c r="G130" s="46">
        <v>230.05703712105262</v>
      </c>
      <c r="H130" s="48">
        <v>40.86</v>
      </c>
    </row>
    <row r="131" spans="1:8" s="10" customFormat="1" ht="30" customHeight="1" x14ac:dyDescent="0.25">
      <c r="A131" s="40" t="str">
        <f>"470"</f>
        <v>470</v>
      </c>
      <c r="B131" s="41" t="s">
        <v>27</v>
      </c>
      <c r="C131" s="42" t="str">
        <f>"150"</f>
        <v>150</v>
      </c>
      <c r="D131" s="46">
        <v>2.83</v>
      </c>
      <c r="E131" s="46">
        <v>6.26</v>
      </c>
      <c r="F131" s="46">
        <v>51.88</v>
      </c>
      <c r="G131" s="46">
        <v>198.96</v>
      </c>
      <c r="H131" s="48">
        <v>19.23</v>
      </c>
    </row>
    <row r="132" spans="1:8" s="10" customFormat="1" ht="30" customHeight="1" x14ac:dyDescent="0.25">
      <c r="A132" s="40" t="str">
        <f>"160Т"</f>
        <v>160Т</v>
      </c>
      <c r="B132" s="41" t="s">
        <v>55</v>
      </c>
      <c r="C132" s="42" t="str">
        <f>"200"</f>
        <v>200</v>
      </c>
      <c r="D132" s="46">
        <v>0.24</v>
      </c>
      <c r="E132" s="46">
        <v>0.04</v>
      </c>
      <c r="F132" s="46">
        <v>13.77</v>
      </c>
      <c r="G132" s="46">
        <v>54.269039999999997</v>
      </c>
      <c r="H132" s="48">
        <v>4.4800000000000004</v>
      </c>
    </row>
    <row r="133" spans="1:8" s="9" customFormat="1" ht="30" customHeight="1" x14ac:dyDescent="0.25">
      <c r="A133" s="43" t="s">
        <v>49</v>
      </c>
      <c r="B133" s="44" t="s">
        <v>50</v>
      </c>
      <c r="C133" s="45" t="str">
        <f>"50"</f>
        <v>50</v>
      </c>
      <c r="D133" s="47">
        <v>3.1</v>
      </c>
      <c r="E133" s="47">
        <v>0.53</v>
      </c>
      <c r="F133" s="47">
        <v>18.97</v>
      </c>
      <c r="G133" s="47">
        <v>88.356899999999996</v>
      </c>
      <c r="H133" s="49">
        <v>2.4300000000000002</v>
      </c>
    </row>
    <row r="134" spans="1:8" ht="30" customHeight="1" thickBot="1" x14ac:dyDescent="0.3">
      <c r="A134" s="5"/>
      <c r="B134" s="5" t="s">
        <v>11</v>
      </c>
      <c r="C134" s="7">
        <f>C130+C131+C132+C133</f>
        <v>480</v>
      </c>
      <c r="D134" s="7">
        <f>SUM(D130:D133)</f>
        <v>22.81</v>
      </c>
      <c r="E134" s="7">
        <f>SUM(E130:E133)</f>
        <v>23.909999999999997</v>
      </c>
      <c r="F134" s="7">
        <f>SUM(F130:F133)</f>
        <v>87.21</v>
      </c>
      <c r="G134" s="7">
        <f>SUM(G130:G133)</f>
        <v>571.64297712105258</v>
      </c>
      <c r="H134" s="7">
        <f>SUM(H130:H133)</f>
        <v>67.000000000000014</v>
      </c>
    </row>
    <row r="135" spans="1:8" s="6" customFormat="1" ht="20.100000000000001" customHeight="1" thickBot="1" x14ac:dyDescent="0.3">
      <c r="A135" s="58" t="s">
        <v>33</v>
      </c>
      <c r="B135" s="59"/>
      <c r="C135" s="59"/>
      <c r="D135" s="59"/>
      <c r="E135" s="59"/>
      <c r="F135" s="59"/>
      <c r="G135" s="60"/>
      <c r="H135" s="26"/>
    </row>
    <row r="136" spans="1:8" ht="20.100000000000001" customHeight="1" x14ac:dyDescent="0.25">
      <c r="A136" s="22"/>
      <c r="B136" s="22"/>
      <c r="C136" s="22"/>
      <c r="D136" s="22"/>
      <c r="E136" s="22"/>
      <c r="F136" s="22"/>
      <c r="G136" s="22"/>
      <c r="H136" s="16"/>
    </row>
    <row r="137" spans="1:8" ht="20.100000000000001" customHeight="1" x14ac:dyDescent="0.25"/>
    <row r="138" spans="1:8" ht="30" customHeight="1" x14ac:dyDescent="0.25">
      <c r="A138" s="63" t="s">
        <v>12</v>
      </c>
      <c r="B138" s="63"/>
      <c r="D138" s="63" t="s">
        <v>13</v>
      </c>
      <c r="E138" s="63"/>
      <c r="F138" s="63"/>
      <c r="G138" s="63"/>
      <c r="H138" s="63"/>
    </row>
    <row r="139" spans="1:8" ht="30" customHeight="1" x14ac:dyDescent="0.25">
      <c r="A139" s="63" t="s">
        <v>14</v>
      </c>
      <c r="B139" s="63"/>
      <c r="D139" s="63" t="s">
        <v>13</v>
      </c>
      <c r="E139" s="63"/>
      <c r="F139" s="63"/>
      <c r="G139" s="63"/>
      <c r="H139" s="63"/>
    </row>
    <row r="140" spans="1:8" ht="30" customHeight="1" x14ac:dyDescent="0.25">
      <c r="A140" s="36"/>
      <c r="B140" s="36"/>
      <c r="C140" s="36"/>
      <c r="D140" s="36"/>
      <c r="E140" s="36"/>
      <c r="F140" s="36"/>
      <c r="G140" s="36"/>
      <c r="H140" s="36"/>
    </row>
    <row r="141" spans="1:8" ht="30" customHeight="1" x14ac:dyDescent="0.25">
      <c r="A141" s="33"/>
      <c r="B141" s="33"/>
      <c r="C141" s="33"/>
      <c r="D141" s="33"/>
      <c r="E141" s="57" t="s">
        <v>21</v>
      </c>
      <c r="F141" s="57"/>
      <c r="G141" s="57"/>
      <c r="H141" s="57"/>
    </row>
    <row r="142" spans="1:8" ht="30" customHeight="1" x14ac:dyDescent="0.25">
      <c r="A142" s="1"/>
      <c r="B142" s="1"/>
      <c r="C142" s="1"/>
      <c r="E142" s="57"/>
      <c r="F142" s="57"/>
      <c r="G142" s="57"/>
      <c r="H142" s="57"/>
    </row>
    <row r="143" spans="1:8" ht="30" customHeight="1" x14ac:dyDescent="0.25">
      <c r="A143" s="34"/>
      <c r="B143" s="35"/>
      <c r="C143" s="35"/>
      <c r="D143" s="35"/>
      <c r="E143" s="56"/>
      <c r="F143" s="56"/>
      <c r="G143" s="56"/>
      <c r="H143" s="56"/>
    </row>
    <row r="144" spans="1:8" ht="30" customHeight="1" x14ac:dyDescent="0.45">
      <c r="A144" s="62" t="s">
        <v>8</v>
      </c>
      <c r="B144" s="63"/>
      <c r="C144" s="63"/>
      <c r="D144" s="63"/>
      <c r="E144" s="63"/>
      <c r="F144" s="63"/>
      <c r="G144" s="63"/>
      <c r="H144" s="63"/>
    </row>
    <row r="145" spans="1:8" ht="30" customHeight="1" x14ac:dyDescent="0.25">
      <c r="A145" s="72" t="s">
        <v>29</v>
      </c>
      <c r="B145" s="63"/>
      <c r="C145" s="63"/>
      <c r="D145" s="63"/>
      <c r="E145" s="63"/>
      <c r="F145" s="63"/>
      <c r="G145" s="63"/>
      <c r="H145" s="63"/>
    </row>
    <row r="146" spans="1:8" ht="30" customHeight="1" x14ac:dyDescent="0.25">
      <c r="A146" s="28"/>
      <c r="B146" s="27"/>
      <c r="C146" s="27"/>
      <c r="D146" s="27"/>
      <c r="E146" s="27"/>
      <c r="F146" s="27"/>
      <c r="G146" s="27"/>
      <c r="H146" s="27"/>
    </row>
    <row r="147" spans="1:8" ht="30" customHeight="1" x14ac:dyDescent="0.25">
      <c r="A147" s="63" t="s">
        <v>43</v>
      </c>
      <c r="B147" s="63"/>
      <c r="C147" s="63"/>
      <c r="D147" s="63"/>
      <c r="E147" s="63"/>
      <c r="F147" s="63"/>
      <c r="G147" s="63"/>
      <c r="H147" s="63"/>
    </row>
    <row r="148" spans="1:8" ht="30" customHeight="1" x14ac:dyDescent="0.25">
      <c r="A148" s="27"/>
      <c r="B148" s="27"/>
      <c r="C148" s="27"/>
      <c r="D148" s="27"/>
      <c r="E148" s="27"/>
      <c r="F148" s="27"/>
      <c r="G148" s="27"/>
      <c r="H148" s="27"/>
    </row>
    <row r="149" spans="1:8" ht="30" customHeight="1" x14ac:dyDescent="0.3">
      <c r="A149" s="64" t="s">
        <v>32</v>
      </c>
      <c r="B149" s="64"/>
      <c r="C149" s="64"/>
      <c r="D149" s="64"/>
      <c r="E149" s="64"/>
      <c r="F149" s="64"/>
      <c r="G149" s="64"/>
      <c r="H149" s="64"/>
    </row>
    <row r="150" spans="1:8" ht="30" customHeight="1" x14ac:dyDescent="0.25">
      <c r="A150" s="65" t="s">
        <v>9</v>
      </c>
      <c r="B150" s="67" t="s">
        <v>0</v>
      </c>
      <c r="C150" s="67" t="s">
        <v>4</v>
      </c>
      <c r="D150" s="18" t="s">
        <v>2</v>
      </c>
      <c r="E150" s="18" t="s">
        <v>6</v>
      </c>
      <c r="F150" s="67" t="s">
        <v>5</v>
      </c>
      <c r="G150" s="68" t="s">
        <v>3</v>
      </c>
      <c r="H150" s="70" t="s">
        <v>7</v>
      </c>
    </row>
    <row r="151" spans="1:8" ht="30" customHeight="1" x14ac:dyDescent="0.25">
      <c r="A151" s="66"/>
      <c r="B151" s="67"/>
      <c r="C151" s="67"/>
      <c r="D151" s="18" t="s">
        <v>1</v>
      </c>
      <c r="E151" s="18" t="s">
        <v>1</v>
      </c>
      <c r="F151" s="67"/>
      <c r="G151" s="69"/>
      <c r="H151" s="71"/>
    </row>
    <row r="152" spans="1:8" s="6" customFormat="1" ht="30" customHeight="1" x14ac:dyDescent="0.25">
      <c r="A152" s="11"/>
      <c r="B152" s="8" t="s">
        <v>10</v>
      </c>
      <c r="C152" s="11"/>
      <c r="D152" s="7"/>
      <c r="E152" s="7"/>
      <c r="F152" s="7"/>
      <c r="G152" s="7"/>
      <c r="H152" s="21"/>
    </row>
    <row r="153" spans="1:8" s="10" customFormat="1" ht="30" customHeight="1" x14ac:dyDescent="0.25">
      <c r="A153" s="40" t="str">
        <f>"63-08"</f>
        <v>63-08</v>
      </c>
      <c r="B153" s="41" t="s">
        <v>66</v>
      </c>
      <c r="C153" s="54">
        <v>90</v>
      </c>
      <c r="D153" s="53">
        <v>15.43</v>
      </c>
      <c r="E153" s="53">
        <v>2.66</v>
      </c>
      <c r="F153" s="53">
        <v>4.62</v>
      </c>
      <c r="G153" s="53">
        <v>103.40071199999998</v>
      </c>
      <c r="H153" s="48">
        <v>47.26</v>
      </c>
    </row>
    <row r="154" spans="1:8" s="10" customFormat="1" ht="30" customHeight="1" x14ac:dyDescent="0.25">
      <c r="A154" s="40" t="str">
        <f>"257"</f>
        <v>257</v>
      </c>
      <c r="B154" s="41" t="s">
        <v>56</v>
      </c>
      <c r="C154" s="54">
        <v>160</v>
      </c>
      <c r="D154" s="53">
        <v>3.15</v>
      </c>
      <c r="E154" s="53">
        <v>15.93</v>
      </c>
      <c r="F154" s="53">
        <v>45.15</v>
      </c>
      <c r="G154" s="53">
        <v>319.64999999999998</v>
      </c>
      <c r="H154" s="48">
        <v>9.77</v>
      </c>
    </row>
    <row r="155" spans="1:8" s="10" customFormat="1" ht="30" customHeight="1" x14ac:dyDescent="0.25">
      <c r="A155" s="40">
        <v>646</v>
      </c>
      <c r="B155" s="41" t="s">
        <v>24</v>
      </c>
      <c r="C155" s="54">
        <v>200</v>
      </c>
      <c r="D155" s="53">
        <v>0.19</v>
      </c>
      <c r="E155" s="53">
        <v>0.04</v>
      </c>
      <c r="F155" s="53">
        <v>23.86</v>
      </c>
      <c r="G155" s="53">
        <v>91.820012000000006</v>
      </c>
      <c r="H155" s="48">
        <v>6.55</v>
      </c>
    </row>
    <row r="156" spans="1:8" s="9" customFormat="1" ht="30" customHeight="1" x14ac:dyDescent="0.25">
      <c r="A156" s="43" t="s">
        <v>49</v>
      </c>
      <c r="B156" s="44" t="s">
        <v>67</v>
      </c>
      <c r="C156" s="55">
        <v>55</v>
      </c>
      <c r="D156" s="52">
        <v>3.93</v>
      </c>
      <c r="E156" s="52">
        <v>0.39</v>
      </c>
      <c r="F156" s="52">
        <v>25.93</v>
      </c>
      <c r="G156" s="52">
        <v>123.15495499999999</v>
      </c>
      <c r="H156" s="49">
        <v>3.42</v>
      </c>
    </row>
    <row r="157" spans="1:8" ht="30" customHeight="1" thickBot="1" x14ac:dyDescent="0.3">
      <c r="A157" s="5"/>
      <c r="B157" s="5" t="s">
        <v>11</v>
      </c>
      <c r="C157" s="7">
        <f>C153+C154+C155+C156</f>
        <v>505</v>
      </c>
      <c r="D157" s="7">
        <f t="shared" ref="D157:H157" si="1">SUM(D153:D156)</f>
        <v>22.7</v>
      </c>
      <c r="E157" s="7">
        <f t="shared" si="1"/>
        <v>19.02</v>
      </c>
      <c r="F157" s="7">
        <f t="shared" si="1"/>
        <v>99.56</v>
      </c>
      <c r="G157" s="7">
        <f t="shared" si="1"/>
        <v>638.02567899999997</v>
      </c>
      <c r="H157" s="30">
        <f t="shared" si="1"/>
        <v>67</v>
      </c>
    </row>
    <row r="158" spans="1:8" s="6" customFormat="1" ht="20.100000000000001" customHeight="1" thickBot="1" x14ac:dyDescent="0.3">
      <c r="A158" s="58" t="s">
        <v>33</v>
      </c>
      <c r="B158" s="59"/>
      <c r="C158" s="59"/>
      <c r="D158" s="59"/>
      <c r="E158" s="59"/>
      <c r="F158" s="59"/>
      <c r="G158" s="60"/>
      <c r="H158" s="26"/>
    </row>
    <row r="159" spans="1:8" ht="20.100000000000001" customHeight="1" x14ac:dyDescent="0.25">
      <c r="A159" s="22"/>
      <c r="B159" s="22"/>
      <c r="C159" s="22"/>
      <c r="D159" s="22"/>
      <c r="E159" s="22"/>
      <c r="F159" s="22"/>
      <c r="G159" s="22"/>
      <c r="H159" s="16"/>
    </row>
    <row r="160" spans="1:8" ht="20.100000000000001" customHeight="1" x14ac:dyDescent="0.25">
      <c r="A160" s="22"/>
      <c r="B160" s="22"/>
      <c r="C160" s="22"/>
      <c r="D160" s="22"/>
      <c r="E160" s="22"/>
      <c r="F160" s="22"/>
      <c r="G160" s="22"/>
      <c r="H160" s="16"/>
    </row>
    <row r="161" spans="1:9" ht="30" customHeight="1" x14ac:dyDescent="0.25">
      <c r="A161" s="63" t="s">
        <v>12</v>
      </c>
      <c r="B161" s="63"/>
      <c r="D161" s="63" t="s">
        <v>13</v>
      </c>
      <c r="E161" s="63"/>
      <c r="F161" s="63"/>
      <c r="G161" s="63"/>
      <c r="H161" s="63"/>
    </row>
    <row r="162" spans="1:9" ht="30" customHeight="1" x14ac:dyDescent="0.25">
      <c r="A162" s="63" t="s">
        <v>14</v>
      </c>
      <c r="B162" s="63"/>
      <c r="D162" s="63" t="s">
        <v>13</v>
      </c>
      <c r="E162" s="63"/>
      <c r="F162" s="63"/>
      <c r="G162" s="63"/>
      <c r="H162" s="63"/>
    </row>
    <row r="163" spans="1:9" ht="30" customHeight="1" x14ac:dyDescent="0.25">
      <c r="A163" s="1"/>
      <c r="B163" s="1"/>
      <c r="C163" s="1"/>
      <c r="H163" s="1"/>
    </row>
    <row r="164" spans="1:9" ht="30" customHeight="1" x14ac:dyDescent="0.25">
      <c r="A164" s="27"/>
      <c r="B164" s="27"/>
      <c r="C164" s="27"/>
      <c r="D164" s="27"/>
      <c r="E164" s="57" t="s">
        <v>21</v>
      </c>
      <c r="F164" s="57"/>
      <c r="G164" s="57"/>
      <c r="H164" s="57"/>
    </row>
    <row r="165" spans="1:9" ht="30" customHeight="1" x14ac:dyDescent="0.25">
      <c r="A165" s="1"/>
      <c r="B165" s="1"/>
      <c r="C165" s="1"/>
      <c r="E165" s="57"/>
      <c r="F165" s="57"/>
      <c r="G165" s="57"/>
      <c r="H165" s="57"/>
    </row>
    <row r="166" spans="1:9" ht="30" customHeight="1" x14ac:dyDescent="0.25">
      <c r="A166" s="34"/>
      <c r="B166" s="34"/>
      <c r="C166" s="34"/>
      <c r="D166" s="34"/>
      <c r="E166" s="56"/>
      <c r="F166" s="56"/>
      <c r="G166" s="56"/>
      <c r="H166" s="56"/>
    </row>
    <row r="167" spans="1:9" ht="30" customHeight="1" x14ac:dyDescent="0.45">
      <c r="B167" s="62" t="s">
        <v>8</v>
      </c>
      <c r="C167" s="63"/>
      <c r="D167" s="63"/>
      <c r="E167" s="63"/>
      <c r="F167" s="63"/>
      <c r="G167" s="63"/>
      <c r="H167" s="63"/>
    </row>
    <row r="168" spans="1:9" ht="30" customHeight="1" x14ac:dyDescent="0.25">
      <c r="A168" s="72" t="s">
        <v>29</v>
      </c>
      <c r="B168" s="63"/>
      <c r="C168" s="63"/>
      <c r="D168" s="63"/>
      <c r="E168" s="63"/>
      <c r="F168" s="63"/>
      <c r="G168" s="63"/>
      <c r="H168" s="63"/>
    </row>
    <row r="169" spans="1:9" ht="30" customHeight="1" x14ac:dyDescent="0.25">
      <c r="A169" s="28"/>
      <c r="B169" s="27"/>
      <c r="C169" s="27"/>
      <c r="D169" s="27"/>
      <c r="E169" s="27"/>
      <c r="F169" s="27"/>
      <c r="G169" s="27"/>
      <c r="H169" s="27"/>
    </row>
    <row r="170" spans="1:9" ht="30" customHeight="1" x14ac:dyDescent="0.25">
      <c r="B170" s="63" t="s">
        <v>44</v>
      </c>
      <c r="C170" s="63"/>
      <c r="D170" s="63"/>
      <c r="E170" s="63"/>
      <c r="F170" s="63"/>
      <c r="G170" s="63"/>
      <c r="H170" s="63"/>
    </row>
    <row r="171" spans="1:9" ht="30" customHeight="1" x14ac:dyDescent="0.25">
      <c r="B171" s="27"/>
      <c r="C171" s="27"/>
      <c r="D171" s="27"/>
      <c r="E171" s="27"/>
      <c r="F171" s="27"/>
      <c r="G171" s="27"/>
      <c r="H171" s="27"/>
    </row>
    <row r="172" spans="1:9" ht="30" customHeight="1" x14ac:dyDescent="0.3">
      <c r="A172" s="64" t="s">
        <v>32</v>
      </c>
      <c r="B172" s="64"/>
      <c r="C172" s="64"/>
      <c r="D172" s="64"/>
      <c r="E172" s="64"/>
      <c r="F172" s="64"/>
      <c r="G172" s="64"/>
      <c r="H172" s="64"/>
    </row>
    <row r="173" spans="1:9" ht="30" customHeight="1" x14ac:dyDescent="0.25">
      <c r="A173" s="65" t="s">
        <v>9</v>
      </c>
      <c r="B173" s="73" t="s">
        <v>0</v>
      </c>
      <c r="C173" s="67" t="s">
        <v>4</v>
      </c>
      <c r="D173" s="18" t="s">
        <v>2</v>
      </c>
      <c r="E173" s="18" t="s">
        <v>6</v>
      </c>
      <c r="F173" s="67" t="s">
        <v>5</v>
      </c>
      <c r="G173" s="68" t="s">
        <v>3</v>
      </c>
      <c r="H173" s="70" t="s">
        <v>7</v>
      </c>
    </row>
    <row r="174" spans="1:9" s="9" customFormat="1" ht="30" customHeight="1" x14ac:dyDescent="0.25">
      <c r="A174" s="66"/>
      <c r="B174" s="73"/>
      <c r="C174" s="67"/>
      <c r="D174" s="18" t="s">
        <v>1</v>
      </c>
      <c r="E174" s="18" t="s">
        <v>1</v>
      </c>
      <c r="F174" s="67"/>
      <c r="G174" s="69"/>
      <c r="H174" s="71"/>
      <c r="I174" s="14"/>
    </row>
    <row r="175" spans="1:9" ht="30" customHeight="1" x14ac:dyDescent="0.25">
      <c r="A175" s="11"/>
      <c r="B175" s="8" t="s">
        <v>10</v>
      </c>
      <c r="C175" s="15"/>
      <c r="D175" s="7"/>
      <c r="E175" s="7"/>
      <c r="F175" s="7"/>
      <c r="G175" s="7"/>
      <c r="H175" s="16"/>
    </row>
    <row r="176" spans="1:9" s="10" customFormat="1" ht="30" customHeight="1" x14ac:dyDescent="0.25">
      <c r="A176" s="40" t="str">
        <f>"87"</f>
        <v>87</v>
      </c>
      <c r="B176" s="41" t="s">
        <v>30</v>
      </c>
      <c r="C176" s="42" t="str">
        <f>"90"</f>
        <v>90</v>
      </c>
      <c r="D176" s="46">
        <v>12.97</v>
      </c>
      <c r="E176" s="46">
        <v>16.260000000000002</v>
      </c>
      <c r="F176" s="46">
        <v>7.98</v>
      </c>
      <c r="G176" s="46">
        <v>225.58700999999971</v>
      </c>
      <c r="H176" s="48">
        <v>38.29</v>
      </c>
    </row>
    <row r="177" spans="1:8" s="10" customFormat="1" ht="30" customHeight="1" x14ac:dyDescent="0.25">
      <c r="A177" s="50" t="s">
        <v>52</v>
      </c>
      <c r="B177" s="41" t="s">
        <v>34</v>
      </c>
      <c r="C177" s="42" t="str">
        <f>"150"</f>
        <v>150</v>
      </c>
      <c r="D177" s="46">
        <v>3.08</v>
      </c>
      <c r="E177" s="46">
        <v>4.8499999999999996</v>
      </c>
      <c r="F177" s="46">
        <v>21.52</v>
      </c>
      <c r="G177" s="46">
        <v>140.89816469999997</v>
      </c>
      <c r="H177" s="48">
        <v>17.22</v>
      </c>
    </row>
    <row r="178" spans="1:8" s="10" customFormat="1" ht="30" customHeight="1" x14ac:dyDescent="0.25">
      <c r="A178" s="40" t="str">
        <f>"1/11"</f>
        <v>1/11</v>
      </c>
      <c r="B178" s="41" t="s">
        <v>57</v>
      </c>
      <c r="C178" s="42" t="str">
        <f>"200"</f>
        <v>200</v>
      </c>
      <c r="D178" s="46">
        <v>0.45</v>
      </c>
      <c r="E178" s="46">
        <v>0.1</v>
      </c>
      <c r="F178" s="46">
        <v>26.13</v>
      </c>
      <c r="G178" s="46">
        <v>100.79852</v>
      </c>
      <c r="H178" s="48">
        <v>8.56</v>
      </c>
    </row>
    <row r="179" spans="1:8" s="9" customFormat="1" ht="30" customHeight="1" x14ac:dyDescent="0.25">
      <c r="A179" s="43" t="s">
        <v>49</v>
      </c>
      <c r="B179" s="44" t="s">
        <v>50</v>
      </c>
      <c r="C179" s="45" t="str">
        <f>"60"</f>
        <v>60</v>
      </c>
      <c r="D179" s="47">
        <v>3.72</v>
      </c>
      <c r="E179" s="47">
        <v>0.63</v>
      </c>
      <c r="F179" s="47">
        <v>22.77</v>
      </c>
      <c r="G179" s="47">
        <v>106.02828</v>
      </c>
      <c r="H179" s="49">
        <v>2.92</v>
      </c>
    </row>
    <row r="180" spans="1:8" ht="30" customHeight="1" thickBot="1" x14ac:dyDescent="0.3">
      <c r="B180" s="5" t="s">
        <v>11</v>
      </c>
      <c r="C180" s="7">
        <f>C176+C177+C178+C179</f>
        <v>500</v>
      </c>
      <c r="D180" s="7">
        <f>SUM(SUM(D176:D179))</f>
        <v>20.22</v>
      </c>
      <c r="E180" s="7">
        <f>SUM(SUM(E176:E179))</f>
        <v>21.84</v>
      </c>
      <c r="F180" s="7">
        <f>SUM(SUM(F176:F179))</f>
        <v>78.399999999999991</v>
      </c>
      <c r="G180" s="7">
        <f>SUM(SUM(G176:G179))</f>
        <v>573.31197469999961</v>
      </c>
      <c r="H180" s="7">
        <v>67</v>
      </c>
    </row>
    <row r="181" spans="1:8" s="6" customFormat="1" ht="20.100000000000001" customHeight="1" thickBot="1" x14ac:dyDescent="0.3">
      <c r="A181" s="58" t="s">
        <v>33</v>
      </c>
      <c r="B181" s="59"/>
      <c r="C181" s="59"/>
      <c r="D181" s="59"/>
      <c r="E181" s="59"/>
      <c r="F181" s="59"/>
      <c r="G181" s="60"/>
      <c r="H181" s="26"/>
    </row>
    <row r="182" spans="1:8" ht="20.100000000000001" customHeight="1" x14ac:dyDescent="0.25">
      <c r="A182" s="22"/>
      <c r="B182" s="22"/>
      <c r="C182" s="22"/>
      <c r="D182" s="22"/>
      <c r="E182" s="22"/>
      <c r="F182" s="22"/>
      <c r="G182" s="22"/>
      <c r="H182" s="16"/>
    </row>
    <row r="183" spans="1:8" ht="20.100000000000001" customHeight="1" x14ac:dyDescent="0.25">
      <c r="A183" s="22"/>
      <c r="B183" s="22"/>
      <c r="C183" s="22"/>
      <c r="D183" s="22"/>
      <c r="E183" s="22"/>
      <c r="F183" s="22"/>
      <c r="G183" s="22"/>
      <c r="H183" s="16"/>
    </row>
    <row r="184" spans="1:8" ht="30" customHeight="1" x14ac:dyDescent="0.25">
      <c r="A184" s="22"/>
      <c r="B184" s="63" t="s">
        <v>12</v>
      </c>
      <c r="C184" s="63"/>
      <c r="D184" s="3"/>
      <c r="E184" s="63"/>
      <c r="F184" s="63"/>
      <c r="G184" s="63"/>
      <c r="H184" s="63"/>
    </row>
    <row r="185" spans="1:8" ht="30" customHeight="1" x14ac:dyDescent="0.25">
      <c r="B185" s="63" t="s">
        <v>14</v>
      </c>
      <c r="C185" s="63"/>
      <c r="D185" s="3"/>
      <c r="E185" s="63"/>
      <c r="F185" s="63"/>
      <c r="G185" s="63"/>
      <c r="H185" s="63"/>
    </row>
    <row r="186" spans="1:8" ht="30" customHeight="1" x14ac:dyDescent="0.25">
      <c r="A186" s="36"/>
      <c r="B186" s="36"/>
      <c r="C186" s="36"/>
      <c r="D186" s="36"/>
      <c r="E186" s="36"/>
      <c r="F186" s="36"/>
      <c r="G186" s="36"/>
      <c r="H186" s="36"/>
    </row>
    <row r="187" spans="1:8" ht="30" customHeight="1" x14ac:dyDescent="0.25">
      <c r="A187" s="1"/>
      <c r="B187" s="1"/>
      <c r="C187" s="1"/>
      <c r="E187" s="57" t="s">
        <v>21</v>
      </c>
      <c r="F187" s="57"/>
      <c r="G187" s="57"/>
      <c r="H187" s="57"/>
    </row>
    <row r="188" spans="1:8" ht="30" customHeight="1" x14ac:dyDescent="0.25">
      <c r="A188" s="32"/>
      <c r="B188" s="32"/>
      <c r="C188" s="32"/>
      <c r="D188" s="32"/>
      <c r="E188" s="57"/>
      <c r="F188" s="57"/>
      <c r="G188" s="57"/>
      <c r="H188" s="57"/>
    </row>
    <row r="189" spans="1:8" ht="30" customHeight="1" x14ac:dyDescent="0.25">
      <c r="A189" s="34"/>
      <c r="B189" s="35"/>
      <c r="C189" s="35"/>
      <c r="D189" s="35"/>
      <c r="E189" s="56"/>
      <c r="F189" s="56"/>
      <c r="G189" s="56"/>
      <c r="H189" s="56"/>
    </row>
    <row r="190" spans="1:8" ht="30" customHeight="1" x14ac:dyDescent="0.45">
      <c r="A190" s="62" t="s">
        <v>8</v>
      </c>
      <c r="B190" s="63"/>
      <c r="C190" s="63"/>
      <c r="D190" s="63"/>
      <c r="E190" s="63"/>
      <c r="F190" s="63"/>
      <c r="G190" s="63"/>
      <c r="H190" s="63"/>
    </row>
    <row r="191" spans="1:8" ht="30" customHeight="1" x14ac:dyDescent="0.25">
      <c r="A191" s="72" t="s">
        <v>29</v>
      </c>
      <c r="B191" s="63"/>
      <c r="C191" s="63"/>
      <c r="D191" s="63"/>
      <c r="E191" s="63"/>
      <c r="F191" s="63"/>
      <c r="G191" s="63"/>
      <c r="H191" s="63"/>
    </row>
    <row r="192" spans="1:8" ht="30" customHeight="1" x14ac:dyDescent="0.25">
      <c r="A192" s="28"/>
      <c r="B192" s="27"/>
      <c r="C192" s="27"/>
      <c r="D192" s="27"/>
      <c r="E192" s="27"/>
      <c r="F192" s="27"/>
      <c r="G192" s="27"/>
      <c r="H192" s="27"/>
    </row>
    <row r="193" spans="1:8" ht="30" customHeight="1" x14ac:dyDescent="0.25">
      <c r="A193" s="63" t="s">
        <v>45</v>
      </c>
      <c r="B193" s="63"/>
      <c r="C193" s="63"/>
      <c r="D193" s="63"/>
      <c r="E193" s="63"/>
      <c r="F193" s="63"/>
      <c r="G193" s="63"/>
      <c r="H193" s="63"/>
    </row>
    <row r="194" spans="1:8" ht="30" customHeight="1" x14ac:dyDescent="0.25">
      <c r="A194" s="27"/>
      <c r="B194" s="27"/>
      <c r="C194" s="27"/>
      <c r="D194" s="27"/>
      <c r="E194" s="27"/>
      <c r="F194" s="27"/>
      <c r="G194" s="27"/>
      <c r="H194" s="27"/>
    </row>
    <row r="195" spans="1:8" ht="30" customHeight="1" x14ac:dyDescent="0.3">
      <c r="A195" s="64" t="s">
        <v>32</v>
      </c>
      <c r="B195" s="64"/>
      <c r="C195" s="64"/>
      <c r="D195" s="64"/>
      <c r="E195" s="64"/>
      <c r="F195" s="64"/>
      <c r="G195" s="64"/>
      <c r="H195" s="64"/>
    </row>
    <row r="196" spans="1:8" ht="30" customHeight="1" x14ac:dyDescent="0.25">
      <c r="A196" s="65" t="s">
        <v>9</v>
      </c>
      <c r="B196" s="67" t="s">
        <v>0</v>
      </c>
      <c r="C196" s="67" t="s">
        <v>4</v>
      </c>
      <c r="D196" s="18" t="s">
        <v>2</v>
      </c>
      <c r="E196" s="18" t="s">
        <v>6</v>
      </c>
      <c r="F196" s="67" t="s">
        <v>5</v>
      </c>
      <c r="G196" s="68" t="s">
        <v>3</v>
      </c>
      <c r="H196" s="70" t="s">
        <v>7</v>
      </c>
    </row>
    <row r="197" spans="1:8" ht="30" customHeight="1" x14ac:dyDescent="0.25">
      <c r="A197" s="66"/>
      <c r="B197" s="67"/>
      <c r="C197" s="67"/>
      <c r="D197" s="18" t="s">
        <v>1</v>
      </c>
      <c r="E197" s="18" t="s">
        <v>1</v>
      </c>
      <c r="F197" s="67"/>
      <c r="G197" s="69"/>
      <c r="H197" s="71"/>
    </row>
    <row r="198" spans="1:8" ht="30" customHeight="1" x14ac:dyDescent="0.25">
      <c r="A198" s="11"/>
      <c r="B198" s="8" t="s">
        <v>10</v>
      </c>
      <c r="C198" s="23"/>
      <c r="D198" s="7"/>
      <c r="E198" s="7"/>
      <c r="F198" s="7"/>
      <c r="G198" s="7"/>
      <c r="H198" s="16"/>
    </row>
    <row r="199" spans="1:8" s="10" customFormat="1" ht="30" customHeight="1" x14ac:dyDescent="0.25">
      <c r="A199" s="40" t="str">
        <f>"394"</f>
        <v>394</v>
      </c>
      <c r="B199" s="41" t="s">
        <v>58</v>
      </c>
      <c r="C199" s="42" t="str">
        <f>"187"</f>
        <v>187</v>
      </c>
      <c r="D199" s="46">
        <v>14.41</v>
      </c>
      <c r="E199" s="46">
        <v>16.04</v>
      </c>
      <c r="F199" s="46">
        <v>38.46</v>
      </c>
      <c r="G199" s="46">
        <v>345.27</v>
      </c>
      <c r="H199" s="48">
        <v>59.43</v>
      </c>
    </row>
    <row r="200" spans="1:8" s="10" customFormat="1" ht="30" customHeight="1" x14ac:dyDescent="0.25">
      <c r="A200" s="40" t="str">
        <f>"629"</f>
        <v>629</v>
      </c>
      <c r="B200" s="41" t="s">
        <v>22</v>
      </c>
      <c r="C200" s="42" t="str">
        <f>"200"</f>
        <v>200</v>
      </c>
      <c r="D200" s="46">
        <v>0.24</v>
      </c>
      <c r="E200" s="46">
        <v>0.05</v>
      </c>
      <c r="F200" s="46">
        <v>18.59</v>
      </c>
      <c r="G200" s="46">
        <v>72.73939</v>
      </c>
      <c r="H200" s="48">
        <v>4.8</v>
      </c>
    </row>
    <row r="201" spans="1:8" s="10" customFormat="1" ht="30" customHeight="1" x14ac:dyDescent="0.25">
      <c r="A201" s="43" t="s">
        <v>49</v>
      </c>
      <c r="B201" s="44" t="s">
        <v>50</v>
      </c>
      <c r="C201" s="45" t="str">
        <f>"57"</f>
        <v>57</v>
      </c>
      <c r="D201" s="47">
        <v>3.54</v>
      </c>
      <c r="E201" s="47">
        <v>0.6</v>
      </c>
      <c r="F201" s="47">
        <v>21.63</v>
      </c>
      <c r="G201" s="47">
        <v>100.726866</v>
      </c>
      <c r="H201" s="49">
        <v>2.77</v>
      </c>
    </row>
    <row r="202" spans="1:8" ht="30" customHeight="1" thickBot="1" x14ac:dyDescent="0.3">
      <c r="B202" s="5" t="s">
        <v>11</v>
      </c>
      <c r="C202" s="7">
        <f>C199+C200+C201</f>
        <v>444</v>
      </c>
      <c r="D202" s="7">
        <f>SUM(D199:D201)</f>
        <v>18.190000000000001</v>
      </c>
      <c r="E202" s="7">
        <f>SUM(E199:E201)</f>
        <v>16.690000000000001</v>
      </c>
      <c r="F202" s="7">
        <f>SUM(F199:F201)</f>
        <v>78.679999999999993</v>
      </c>
      <c r="G202" s="7">
        <f>SUM(G199:G201)</f>
        <v>518.73625600000003</v>
      </c>
      <c r="H202" s="24">
        <f>SUM(H199:H201)</f>
        <v>67</v>
      </c>
    </row>
    <row r="203" spans="1:8" s="6" customFormat="1" ht="20.100000000000001" customHeight="1" thickBot="1" x14ac:dyDescent="0.3">
      <c r="A203" s="58" t="s">
        <v>33</v>
      </c>
      <c r="B203" s="59"/>
      <c r="C203" s="59"/>
      <c r="D203" s="59"/>
      <c r="E203" s="59"/>
      <c r="F203" s="59"/>
      <c r="G203" s="60"/>
      <c r="H203" s="26"/>
    </row>
    <row r="204" spans="1:8" ht="20.100000000000001" customHeight="1" x14ac:dyDescent="0.25">
      <c r="A204" s="22"/>
      <c r="B204" s="22"/>
      <c r="C204" s="22"/>
      <c r="D204" s="22"/>
      <c r="E204" s="22"/>
      <c r="F204" s="22"/>
      <c r="G204" s="22"/>
      <c r="H204" s="16"/>
    </row>
    <row r="205" spans="1:8" ht="20.100000000000001" customHeight="1" x14ac:dyDescent="0.25"/>
    <row r="206" spans="1:8" ht="30" customHeight="1" x14ac:dyDescent="0.25">
      <c r="A206" s="63" t="s">
        <v>12</v>
      </c>
      <c r="B206" s="63"/>
      <c r="D206" s="63" t="s">
        <v>13</v>
      </c>
      <c r="E206" s="63"/>
      <c r="F206" s="63"/>
      <c r="G206" s="63"/>
      <c r="H206" s="63"/>
    </row>
    <row r="207" spans="1:8" ht="30" customHeight="1" x14ac:dyDescent="0.25">
      <c r="A207" s="63" t="s">
        <v>14</v>
      </c>
      <c r="B207" s="63"/>
      <c r="D207" s="63" t="s">
        <v>13</v>
      </c>
      <c r="E207" s="63"/>
      <c r="F207" s="63"/>
      <c r="G207" s="63"/>
      <c r="H207" s="63"/>
    </row>
    <row r="208" spans="1:8" ht="30" customHeight="1" x14ac:dyDescent="0.25">
      <c r="A208" s="1"/>
      <c r="B208" s="1"/>
      <c r="C208" s="1"/>
      <c r="H208" s="1"/>
    </row>
    <row r="209" spans="1:8" ht="30" customHeight="1" x14ac:dyDescent="0.25">
      <c r="A209" s="27"/>
      <c r="B209" s="27"/>
      <c r="C209" s="27"/>
      <c r="D209" s="27"/>
      <c r="E209" s="57" t="s">
        <v>21</v>
      </c>
      <c r="F209" s="57"/>
      <c r="G209" s="57"/>
      <c r="H209" s="57"/>
    </row>
    <row r="210" spans="1:8" ht="30" customHeight="1" x14ac:dyDescent="0.25">
      <c r="A210" s="1"/>
      <c r="B210" s="1"/>
      <c r="C210" s="1"/>
      <c r="E210" s="57"/>
      <c r="F210" s="57"/>
      <c r="G210" s="57"/>
      <c r="H210" s="57"/>
    </row>
    <row r="211" spans="1:8" ht="30" customHeight="1" x14ac:dyDescent="0.25">
      <c r="A211" s="32"/>
      <c r="B211" s="32"/>
      <c r="C211" s="32"/>
      <c r="D211" s="32"/>
      <c r="E211" s="56"/>
      <c r="F211" s="56"/>
      <c r="G211" s="56"/>
      <c r="H211" s="56"/>
    </row>
    <row r="212" spans="1:8" ht="30" customHeight="1" x14ac:dyDescent="0.45">
      <c r="A212" s="62" t="s">
        <v>8</v>
      </c>
      <c r="B212" s="63"/>
      <c r="C212" s="63"/>
      <c r="D212" s="63"/>
      <c r="E212" s="63"/>
      <c r="F212" s="63"/>
      <c r="G212" s="63"/>
      <c r="H212" s="63"/>
    </row>
    <row r="213" spans="1:8" ht="30" customHeight="1" x14ac:dyDescent="0.25">
      <c r="A213" s="72" t="s">
        <v>29</v>
      </c>
      <c r="B213" s="63"/>
      <c r="C213" s="63"/>
      <c r="D213" s="63"/>
      <c r="E213" s="63"/>
      <c r="F213" s="63"/>
      <c r="G213" s="63"/>
      <c r="H213" s="63"/>
    </row>
    <row r="214" spans="1:8" ht="30" customHeight="1" x14ac:dyDescent="0.25">
      <c r="A214" s="28"/>
      <c r="B214" s="27"/>
      <c r="C214" s="27"/>
      <c r="D214" s="27"/>
      <c r="E214" s="27"/>
      <c r="F214" s="27"/>
      <c r="G214" s="27"/>
      <c r="H214" s="27"/>
    </row>
    <row r="215" spans="1:8" ht="30" customHeight="1" x14ac:dyDescent="0.25">
      <c r="A215" s="63" t="s">
        <v>46</v>
      </c>
      <c r="B215" s="63"/>
      <c r="C215" s="63"/>
      <c r="D215" s="63"/>
      <c r="E215" s="63"/>
      <c r="F215" s="63"/>
      <c r="G215" s="63"/>
      <c r="H215" s="63"/>
    </row>
    <row r="216" spans="1:8" ht="30" customHeight="1" x14ac:dyDescent="0.25">
      <c r="A216" s="27"/>
      <c r="B216" s="27"/>
      <c r="C216" s="27"/>
      <c r="D216" s="27"/>
      <c r="E216" s="27"/>
      <c r="F216" s="27"/>
      <c r="G216" s="27"/>
      <c r="H216" s="27"/>
    </row>
    <row r="217" spans="1:8" ht="30" customHeight="1" x14ac:dyDescent="0.3">
      <c r="A217" s="64" t="s">
        <v>32</v>
      </c>
      <c r="B217" s="64"/>
      <c r="C217" s="64"/>
      <c r="D217" s="64"/>
      <c r="E217" s="64"/>
      <c r="F217" s="64"/>
      <c r="G217" s="64"/>
      <c r="H217" s="64"/>
    </row>
    <row r="218" spans="1:8" ht="30" customHeight="1" x14ac:dyDescent="0.25">
      <c r="A218" s="65" t="s">
        <v>9</v>
      </c>
      <c r="B218" s="74" t="s">
        <v>0</v>
      </c>
      <c r="C218" s="74" t="s">
        <v>4</v>
      </c>
      <c r="D218" s="38" t="s">
        <v>2</v>
      </c>
      <c r="E218" s="38" t="s">
        <v>6</v>
      </c>
      <c r="F218" s="74" t="s">
        <v>5</v>
      </c>
      <c r="G218" s="68" t="s">
        <v>3</v>
      </c>
      <c r="H218" s="70" t="s">
        <v>7</v>
      </c>
    </row>
    <row r="219" spans="1:8" ht="30" customHeight="1" x14ac:dyDescent="0.25">
      <c r="A219" s="66"/>
      <c r="B219" s="75"/>
      <c r="C219" s="75"/>
      <c r="D219" s="18" t="s">
        <v>1</v>
      </c>
      <c r="E219" s="18" t="s">
        <v>1</v>
      </c>
      <c r="F219" s="75"/>
      <c r="G219" s="69"/>
      <c r="H219" s="71"/>
    </row>
    <row r="220" spans="1:8" ht="30" customHeight="1" x14ac:dyDescent="0.25">
      <c r="A220" s="11"/>
      <c r="B220" s="8" t="s">
        <v>10</v>
      </c>
      <c r="C220" s="15"/>
      <c r="D220" s="7"/>
      <c r="E220" s="7"/>
      <c r="F220" s="7"/>
      <c r="G220" s="7"/>
      <c r="H220" s="16"/>
    </row>
    <row r="221" spans="1:8" s="10" customFormat="1" ht="30" customHeight="1" x14ac:dyDescent="0.25">
      <c r="A221" s="40" t="str">
        <f>"460"</f>
        <v>460</v>
      </c>
      <c r="B221" s="41" t="s">
        <v>36</v>
      </c>
      <c r="C221" s="42" t="str">
        <f>"85"</f>
        <v>85</v>
      </c>
      <c r="D221" s="46">
        <v>18.23</v>
      </c>
      <c r="E221" s="46">
        <v>7.74</v>
      </c>
      <c r="F221" s="46">
        <v>18.170000000000002</v>
      </c>
      <c r="G221" s="46">
        <v>212.90527999999995</v>
      </c>
      <c r="H221" s="48">
        <v>46.98</v>
      </c>
    </row>
    <row r="222" spans="1:8" s="10" customFormat="1" ht="30" customHeight="1" x14ac:dyDescent="0.25">
      <c r="A222" s="40">
        <v>469</v>
      </c>
      <c r="B222" s="41" t="s">
        <v>26</v>
      </c>
      <c r="C222" s="42" t="str">
        <f>"160"</f>
        <v>160</v>
      </c>
      <c r="D222" s="46">
        <v>5.5</v>
      </c>
      <c r="E222" s="46">
        <v>4.47</v>
      </c>
      <c r="F222" s="46">
        <v>33.56</v>
      </c>
      <c r="G222" s="46">
        <v>196.02145680000001</v>
      </c>
      <c r="H222" s="48">
        <v>7.49</v>
      </c>
    </row>
    <row r="223" spans="1:8" s="10" customFormat="1" ht="30" customHeight="1" x14ac:dyDescent="0.25">
      <c r="A223" s="40">
        <v>646</v>
      </c>
      <c r="B223" s="41" t="s">
        <v>59</v>
      </c>
      <c r="C223" s="42" t="str">
        <f>"200"</f>
        <v>200</v>
      </c>
      <c r="D223" s="46">
        <v>0.19</v>
      </c>
      <c r="E223" s="46">
        <v>0.02</v>
      </c>
      <c r="F223" s="46">
        <v>22.8</v>
      </c>
      <c r="G223" s="46">
        <v>90.589815999999985</v>
      </c>
      <c r="H223" s="48">
        <v>9.61</v>
      </c>
    </row>
    <row r="224" spans="1:8" s="10" customFormat="1" ht="30" customHeight="1" x14ac:dyDescent="0.25">
      <c r="A224" s="43" t="s">
        <v>49</v>
      </c>
      <c r="B224" s="44" t="s">
        <v>50</v>
      </c>
      <c r="C224" s="45" t="str">
        <f>"60"</f>
        <v>60</v>
      </c>
      <c r="D224" s="47">
        <v>3.72</v>
      </c>
      <c r="E224" s="47">
        <v>0.63</v>
      </c>
      <c r="F224" s="47">
        <v>22.77</v>
      </c>
      <c r="G224" s="47">
        <v>106.02828</v>
      </c>
      <c r="H224" s="49">
        <v>2.92</v>
      </c>
    </row>
    <row r="225" spans="1:10" ht="30" customHeight="1" thickBot="1" x14ac:dyDescent="0.3">
      <c r="A225" s="5"/>
      <c r="B225" s="5" t="s">
        <v>11</v>
      </c>
      <c r="C225" s="7">
        <f>C221+C222+C223+C224</f>
        <v>505</v>
      </c>
      <c r="D225" s="7">
        <f>SUM(D221:D224)</f>
        <v>27.64</v>
      </c>
      <c r="E225" s="7">
        <f>SUM(E221:E224)</f>
        <v>12.860000000000001</v>
      </c>
      <c r="F225" s="7">
        <f>SUM(F221:F224)</f>
        <v>97.3</v>
      </c>
      <c r="G225" s="7">
        <f>SUM(G221:G224)</f>
        <v>605.54483279999999</v>
      </c>
      <c r="H225" s="7">
        <f>SUM(H221:H224)</f>
        <v>67</v>
      </c>
    </row>
    <row r="226" spans="1:10" s="6" customFormat="1" ht="20.100000000000001" customHeight="1" thickBot="1" x14ac:dyDescent="0.3">
      <c r="A226" s="58" t="s">
        <v>33</v>
      </c>
      <c r="B226" s="59"/>
      <c r="C226" s="59"/>
      <c r="D226" s="59"/>
      <c r="E226" s="59"/>
      <c r="F226" s="59"/>
      <c r="G226" s="60"/>
      <c r="H226" s="26"/>
    </row>
    <row r="227" spans="1:10" ht="20.100000000000001" customHeight="1" x14ac:dyDescent="0.25">
      <c r="A227" s="22"/>
      <c r="B227" s="22"/>
      <c r="C227" s="22"/>
      <c r="D227" s="22"/>
      <c r="E227" s="22"/>
      <c r="F227" s="22"/>
      <c r="G227" s="22"/>
      <c r="H227" s="16"/>
      <c r="J227" s="31"/>
    </row>
    <row r="228" spans="1:10" ht="20.100000000000001" customHeight="1" x14ac:dyDescent="0.25">
      <c r="A228" s="5"/>
      <c r="B228" s="5"/>
      <c r="C228" s="7"/>
      <c r="D228" s="7"/>
      <c r="E228" s="7"/>
      <c r="F228" s="7"/>
      <c r="G228" s="7"/>
      <c r="H228" s="24"/>
    </row>
    <row r="229" spans="1:10" ht="30" customHeight="1" x14ac:dyDescent="0.25">
      <c r="A229" s="63" t="s">
        <v>12</v>
      </c>
      <c r="B229" s="63"/>
      <c r="D229" s="63" t="s">
        <v>13</v>
      </c>
      <c r="E229" s="63"/>
      <c r="F229" s="63"/>
      <c r="G229" s="63"/>
      <c r="H229" s="63"/>
    </row>
    <row r="230" spans="1:10" ht="30" customHeight="1" x14ac:dyDescent="0.25">
      <c r="A230" s="63" t="s">
        <v>14</v>
      </c>
      <c r="B230" s="63"/>
      <c r="D230" s="63" t="s">
        <v>13</v>
      </c>
      <c r="E230" s="63"/>
      <c r="F230" s="63"/>
      <c r="G230" s="63"/>
      <c r="H230" s="63"/>
    </row>
    <row r="231" spans="1:10" ht="30" customHeight="1" x14ac:dyDescent="0.25">
      <c r="A231" s="1"/>
      <c r="B231" s="1"/>
      <c r="C231" s="1"/>
      <c r="H231" s="1"/>
    </row>
    <row r="232" spans="1:10" ht="30" customHeight="1" x14ac:dyDescent="0.25">
      <c r="A232" s="27"/>
      <c r="B232" s="27"/>
      <c r="C232" s="27"/>
      <c r="D232" s="27"/>
      <c r="E232" s="57" t="s">
        <v>21</v>
      </c>
      <c r="F232" s="57"/>
      <c r="G232" s="57"/>
      <c r="H232" s="57"/>
    </row>
    <row r="233" spans="1:10" ht="30" customHeight="1" x14ac:dyDescent="0.25">
      <c r="A233" s="1"/>
      <c r="B233" s="1"/>
      <c r="C233" s="1"/>
      <c r="E233" s="57"/>
      <c r="F233" s="57"/>
      <c r="G233" s="57"/>
      <c r="H233" s="57"/>
    </row>
    <row r="234" spans="1:10" ht="30" customHeight="1" x14ac:dyDescent="0.25">
      <c r="A234" s="37"/>
      <c r="B234" s="37"/>
      <c r="C234" s="37"/>
      <c r="D234" s="37"/>
      <c r="E234" s="56"/>
      <c r="F234" s="56"/>
      <c r="G234" s="56"/>
      <c r="H234" s="56"/>
    </row>
    <row r="235" spans="1:10" ht="30" customHeight="1" x14ac:dyDescent="0.45">
      <c r="A235" s="1"/>
      <c r="B235" s="62" t="s">
        <v>8</v>
      </c>
      <c r="C235" s="62"/>
      <c r="D235" s="62"/>
      <c r="E235" s="62"/>
      <c r="F235" s="62"/>
      <c r="G235" s="62"/>
      <c r="H235" s="1"/>
    </row>
    <row r="236" spans="1:10" ht="30" customHeight="1" x14ac:dyDescent="0.25">
      <c r="A236" s="1"/>
      <c r="B236" s="72" t="s">
        <v>29</v>
      </c>
      <c r="C236" s="72"/>
      <c r="D236" s="72"/>
      <c r="E236" s="72"/>
      <c r="F236" s="72"/>
      <c r="G236" s="72"/>
      <c r="H236" s="1"/>
    </row>
    <row r="237" spans="1:10" ht="30" customHeight="1" x14ac:dyDescent="0.25">
      <c r="A237" s="1"/>
      <c r="B237" s="28"/>
      <c r="C237" s="28"/>
      <c r="D237" s="28"/>
      <c r="E237" s="28"/>
      <c r="F237" s="28"/>
      <c r="G237" s="28"/>
      <c r="H237" s="1"/>
    </row>
    <row r="238" spans="1:10" ht="30" customHeight="1" x14ac:dyDescent="0.25">
      <c r="A238" s="25"/>
      <c r="B238" s="63" t="s">
        <v>47</v>
      </c>
      <c r="C238" s="63"/>
      <c r="D238" s="63"/>
      <c r="E238" s="63"/>
      <c r="F238" s="63"/>
      <c r="G238" s="63"/>
      <c r="H238" s="63"/>
    </row>
    <row r="239" spans="1:10" ht="30" customHeight="1" x14ac:dyDescent="0.25">
      <c r="A239" s="25"/>
      <c r="B239" s="27"/>
      <c r="C239" s="27"/>
      <c r="D239" s="27"/>
      <c r="E239" s="27"/>
      <c r="F239" s="27"/>
      <c r="G239" s="27"/>
      <c r="H239" s="27"/>
    </row>
    <row r="240" spans="1:10" ht="30" customHeight="1" x14ac:dyDescent="0.3">
      <c r="A240" s="64" t="s">
        <v>32</v>
      </c>
      <c r="B240" s="64"/>
      <c r="C240" s="64"/>
      <c r="D240" s="64"/>
      <c r="E240" s="64"/>
      <c r="F240" s="64"/>
      <c r="G240" s="64"/>
      <c r="H240" s="64"/>
    </row>
    <row r="241" spans="1:8" ht="30" customHeight="1" x14ac:dyDescent="0.25">
      <c r="A241" s="65" t="s">
        <v>9</v>
      </c>
      <c r="B241" s="67" t="s">
        <v>0</v>
      </c>
      <c r="C241" s="67" t="s">
        <v>4</v>
      </c>
      <c r="D241" s="18" t="s">
        <v>2</v>
      </c>
      <c r="E241" s="18" t="s">
        <v>6</v>
      </c>
      <c r="F241" s="67" t="s">
        <v>5</v>
      </c>
      <c r="G241" s="68" t="s">
        <v>3</v>
      </c>
      <c r="H241" s="70" t="s">
        <v>7</v>
      </c>
    </row>
    <row r="242" spans="1:8" ht="30" customHeight="1" x14ac:dyDescent="0.25">
      <c r="A242" s="66"/>
      <c r="B242" s="67"/>
      <c r="C242" s="67"/>
      <c r="D242" s="18" t="s">
        <v>1</v>
      </c>
      <c r="E242" s="18" t="s">
        <v>1</v>
      </c>
      <c r="F242" s="67"/>
      <c r="G242" s="69"/>
      <c r="H242" s="71"/>
    </row>
    <row r="243" spans="1:8" ht="30" customHeight="1" x14ac:dyDescent="0.25">
      <c r="A243" s="11"/>
      <c r="B243" s="8" t="s">
        <v>10</v>
      </c>
      <c r="C243" s="23"/>
      <c r="D243" s="7"/>
      <c r="E243" s="7"/>
      <c r="F243" s="7"/>
      <c r="G243" s="7"/>
      <c r="H243" s="16"/>
    </row>
    <row r="244" spans="1:8" s="10" customFormat="1" ht="30" customHeight="1" x14ac:dyDescent="0.25">
      <c r="A244" s="40" t="str">
        <f>"325"</f>
        <v>325</v>
      </c>
      <c r="B244" s="41" t="s">
        <v>60</v>
      </c>
      <c r="C244" s="51">
        <v>100</v>
      </c>
      <c r="D244" s="46">
        <v>14.362500000000001</v>
      </c>
      <c r="E244" s="46">
        <v>9.5000000000000018</v>
      </c>
      <c r="F244" s="46">
        <v>10.611111111111112</v>
      </c>
      <c r="G244" s="46">
        <v>150.3111111111111</v>
      </c>
      <c r="H244" s="48">
        <v>35.200000000000003</v>
      </c>
    </row>
    <row r="245" spans="1:8" s="10" customFormat="1" ht="30" customHeight="1" x14ac:dyDescent="0.25">
      <c r="A245" s="40" t="str">
        <f>"257"</f>
        <v>257</v>
      </c>
      <c r="B245" s="41" t="s">
        <v>61</v>
      </c>
      <c r="C245" s="42" t="str">
        <f>"160"</f>
        <v>160</v>
      </c>
      <c r="D245" s="46">
        <v>2.36</v>
      </c>
      <c r="E245" s="46">
        <v>8.42</v>
      </c>
      <c r="F245" s="46">
        <v>24.2</v>
      </c>
      <c r="G245" s="46">
        <v>182.29243624186054</v>
      </c>
      <c r="H245" s="48">
        <v>13.97</v>
      </c>
    </row>
    <row r="246" spans="1:8" s="10" customFormat="1" ht="30" customHeight="1" x14ac:dyDescent="0.25">
      <c r="A246" s="40" t="str">
        <f>"652"</f>
        <v>652</v>
      </c>
      <c r="B246" s="41" t="s">
        <v>17</v>
      </c>
      <c r="C246" s="42" t="str">
        <f>"200"</f>
        <v>200</v>
      </c>
      <c r="D246" s="46">
        <v>0.96</v>
      </c>
      <c r="E246" s="46">
        <v>0.37</v>
      </c>
      <c r="F246" s="46">
        <v>33.14</v>
      </c>
      <c r="G246" s="46">
        <v>126.70925999999999</v>
      </c>
      <c r="H246" s="48">
        <v>14.57</v>
      </c>
    </row>
    <row r="247" spans="1:8" s="9" customFormat="1" ht="30" customHeight="1" x14ac:dyDescent="0.25">
      <c r="A247" s="43" t="s">
        <v>49</v>
      </c>
      <c r="B247" s="44" t="s">
        <v>50</v>
      </c>
      <c r="C247" s="45" t="str">
        <f>"67"</f>
        <v>67</v>
      </c>
      <c r="D247" s="47">
        <v>4.16</v>
      </c>
      <c r="E247" s="47">
        <v>0.71</v>
      </c>
      <c r="F247" s="47">
        <v>25.42</v>
      </c>
      <c r="G247" s="47">
        <v>118.39824600000001</v>
      </c>
      <c r="H247" s="49">
        <v>3.26</v>
      </c>
    </row>
    <row r="248" spans="1:8" ht="30" customHeight="1" thickBot="1" x14ac:dyDescent="0.3">
      <c r="A248" s="5"/>
      <c r="B248" s="5" t="s">
        <v>11</v>
      </c>
      <c r="C248" s="7">
        <f>C244+C245+C246+C247</f>
        <v>527</v>
      </c>
      <c r="D248" s="7">
        <f>SUM(D244:D247)</f>
        <v>21.842500000000001</v>
      </c>
      <c r="E248" s="7">
        <f t="shared" ref="E248:H248" si="2">SUM(E244:E247)</f>
        <v>19.000000000000004</v>
      </c>
      <c r="F248" s="7">
        <f>SUM(F244:F247)</f>
        <v>93.371111111111119</v>
      </c>
      <c r="G248" s="7">
        <f t="shared" si="2"/>
        <v>577.71105335297159</v>
      </c>
      <c r="H248" s="7">
        <f t="shared" si="2"/>
        <v>67</v>
      </c>
    </row>
    <row r="249" spans="1:8" s="6" customFormat="1" ht="20.100000000000001" customHeight="1" thickBot="1" x14ac:dyDescent="0.3">
      <c r="A249" s="58" t="s">
        <v>33</v>
      </c>
      <c r="B249" s="59"/>
      <c r="C249" s="59"/>
      <c r="D249" s="59"/>
      <c r="E249" s="59"/>
      <c r="F249" s="59"/>
      <c r="G249" s="60"/>
      <c r="H249" s="26"/>
    </row>
    <row r="250" spans="1:8" ht="20.100000000000001" customHeight="1" x14ac:dyDescent="0.25">
      <c r="A250" s="22"/>
      <c r="B250" s="22"/>
      <c r="C250" s="22"/>
      <c r="D250" s="22"/>
      <c r="E250" s="22"/>
      <c r="F250" s="22"/>
      <c r="G250" s="22"/>
      <c r="H250" s="16"/>
    </row>
    <row r="251" spans="1:8" ht="20.100000000000001" customHeight="1" x14ac:dyDescent="0.25">
      <c r="A251" s="22"/>
      <c r="B251" s="22"/>
      <c r="C251" s="22"/>
      <c r="D251" s="22"/>
      <c r="E251" s="22"/>
      <c r="F251" s="22"/>
      <c r="G251" s="22"/>
      <c r="H251" s="16"/>
    </row>
    <row r="252" spans="1:8" ht="30" customHeight="1" x14ac:dyDescent="0.25">
      <c r="A252" s="63" t="s">
        <v>12</v>
      </c>
      <c r="B252" s="63"/>
      <c r="D252" s="63" t="s">
        <v>13</v>
      </c>
      <c r="E252" s="63"/>
      <c r="F252" s="63"/>
      <c r="G252" s="63"/>
      <c r="H252" s="63"/>
    </row>
    <row r="253" spans="1:8" ht="30" customHeight="1" x14ac:dyDescent="0.25">
      <c r="A253" s="63" t="s">
        <v>14</v>
      </c>
      <c r="B253" s="63"/>
      <c r="D253" s="63" t="s">
        <v>13</v>
      </c>
      <c r="E253" s="63"/>
      <c r="F253" s="63"/>
      <c r="G253" s="63"/>
      <c r="H253" s="63"/>
    </row>
    <row r="254" spans="1:8" ht="30" customHeight="1" x14ac:dyDescent="0.25">
      <c r="A254" s="1"/>
      <c r="B254" s="1"/>
      <c r="C254" s="1"/>
      <c r="H254" s="1"/>
    </row>
    <row r="255" spans="1:8" ht="30" customHeight="1" x14ac:dyDescent="0.25">
      <c r="A255" s="27"/>
      <c r="B255" s="27"/>
      <c r="C255" s="27"/>
      <c r="D255" s="27"/>
      <c r="E255" s="57" t="s">
        <v>21</v>
      </c>
      <c r="F255" s="57"/>
      <c r="G255" s="57"/>
      <c r="H255" s="57"/>
    </row>
    <row r="256" spans="1:8" ht="30" customHeight="1" x14ac:dyDescent="0.25">
      <c r="A256" s="1"/>
      <c r="B256" s="1"/>
      <c r="C256" s="1"/>
      <c r="E256" s="57"/>
      <c r="F256" s="57"/>
      <c r="G256" s="57"/>
      <c r="H256" s="57"/>
    </row>
    <row r="257" spans="1:8" ht="30" customHeight="1" x14ac:dyDescent="0.25">
      <c r="A257" s="34"/>
      <c r="B257" s="34"/>
      <c r="C257" s="34"/>
      <c r="D257" s="34"/>
      <c r="E257" s="56"/>
      <c r="F257" s="56"/>
      <c r="G257" s="56"/>
      <c r="H257" s="56"/>
    </row>
    <row r="258" spans="1:8" ht="30" customHeight="1" x14ac:dyDescent="0.45">
      <c r="A258" s="62" t="s">
        <v>8</v>
      </c>
      <c r="B258" s="62"/>
      <c r="C258" s="62"/>
      <c r="D258" s="62"/>
      <c r="E258" s="62"/>
      <c r="F258" s="62"/>
      <c r="G258" s="62"/>
      <c r="H258" s="62"/>
    </row>
    <row r="259" spans="1:8" ht="30" customHeight="1" x14ac:dyDescent="0.25">
      <c r="A259" s="72" t="s">
        <v>29</v>
      </c>
      <c r="B259" s="63"/>
      <c r="C259" s="63"/>
      <c r="D259" s="63"/>
      <c r="E259" s="63"/>
      <c r="F259" s="63"/>
      <c r="G259" s="63"/>
      <c r="H259" s="63"/>
    </row>
    <row r="260" spans="1:8" ht="30" customHeight="1" x14ac:dyDescent="0.25">
      <c r="A260" s="28"/>
      <c r="B260" s="27"/>
      <c r="C260" s="27"/>
      <c r="D260" s="27"/>
      <c r="E260" s="27"/>
      <c r="F260" s="27"/>
      <c r="G260" s="27"/>
      <c r="H260" s="27"/>
    </row>
    <row r="261" spans="1:8" ht="30" customHeight="1" x14ac:dyDescent="0.25">
      <c r="A261" s="63" t="s">
        <v>48</v>
      </c>
      <c r="B261" s="63"/>
      <c r="C261" s="63"/>
      <c r="D261" s="63"/>
      <c r="E261" s="63"/>
      <c r="F261" s="63"/>
      <c r="G261" s="63"/>
      <c r="H261" s="63"/>
    </row>
    <row r="262" spans="1:8" ht="30" customHeight="1" x14ac:dyDescent="0.25">
      <c r="A262" s="27"/>
      <c r="B262" s="27"/>
      <c r="C262" s="27"/>
      <c r="D262" s="27"/>
      <c r="E262" s="27"/>
      <c r="F262" s="27"/>
      <c r="G262" s="27"/>
      <c r="H262" s="27"/>
    </row>
    <row r="263" spans="1:8" ht="30" customHeight="1" x14ac:dyDescent="0.3">
      <c r="A263" s="64" t="s">
        <v>32</v>
      </c>
      <c r="B263" s="64"/>
      <c r="C263" s="64"/>
      <c r="D263" s="64"/>
      <c r="E263" s="64"/>
      <c r="F263" s="64"/>
      <c r="G263" s="64"/>
      <c r="H263" s="64"/>
    </row>
    <row r="264" spans="1:8" ht="30" customHeight="1" x14ac:dyDescent="0.25">
      <c r="A264" s="65" t="s">
        <v>9</v>
      </c>
      <c r="B264" s="74" t="s">
        <v>0</v>
      </c>
      <c r="C264" s="74" t="s">
        <v>4</v>
      </c>
      <c r="D264" s="38" t="s">
        <v>2</v>
      </c>
      <c r="E264" s="38" t="s">
        <v>6</v>
      </c>
      <c r="F264" s="74" t="s">
        <v>5</v>
      </c>
      <c r="G264" s="68" t="s">
        <v>3</v>
      </c>
      <c r="H264" s="70" t="s">
        <v>7</v>
      </c>
    </row>
    <row r="265" spans="1:8" ht="30" customHeight="1" x14ac:dyDescent="0.25">
      <c r="A265" s="66"/>
      <c r="B265" s="75"/>
      <c r="C265" s="75"/>
      <c r="D265" s="18" t="s">
        <v>1</v>
      </c>
      <c r="E265" s="18" t="s">
        <v>1</v>
      </c>
      <c r="F265" s="75"/>
      <c r="G265" s="69"/>
      <c r="H265" s="71"/>
    </row>
    <row r="266" spans="1:8" ht="30" customHeight="1" x14ac:dyDescent="0.25">
      <c r="A266" s="11"/>
      <c r="B266" s="8" t="s">
        <v>10</v>
      </c>
      <c r="C266" s="23"/>
      <c r="D266" s="7"/>
      <c r="E266" s="7"/>
      <c r="F266" s="7"/>
      <c r="G266" s="7"/>
      <c r="H266" s="16"/>
    </row>
    <row r="267" spans="1:8" s="10" customFormat="1" ht="30" customHeight="1" x14ac:dyDescent="0.25">
      <c r="A267" s="40" t="str">
        <f>"5/9"</f>
        <v>5/9</v>
      </c>
      <c r="B267" s="41" t="s">
        <v>25</v>
      </c>
      <c r="C267" s="42" t="str">
        <f>"80"</f>
        <v>80</v>
      </c>
      <c r="D267" s="46">
        <v>14.63</v>
      </c>
      <c r="E267" s="46">
        <v>2.0499999999999998</v>
      </c>
      <c r="F267" s="46">
        <v>7.45</v>
      </c>
      <c r="G267" s="46">
        <v>106.958832</v>
      </c>
      <c r="H267" s="48">
        <v>38.65</v>
      </c>
    </row>
    <row r="268" spans="1:8" s="10" customFormat="1" ht="30" customHeight="1" x14ac:dyDescent="0.25">
      <c r="A268" s="40" t="str">
        <f>"257"</f>
        <v>257</v>
      </c>
      <c r="B268" s="41" t="s">
        <v>18</v>
      </c>
      <c r="C268" s="42" t="str">
        <f>"160"</f>
        <v>160</v>
      </c>
      <c r="D268" s="46">
        <v>3.29</v>
      </c>
      <c r="E268" s="46">
        <v>16.63</v>
      </c>
      <c r="F268" s="46">
        <v>64.150000000000006</v>
      </c>
      <c r="G268" s="46">
        <v>372.42</v>
      </c>
      <c r="H268" s="48">
        <v>11.66</v>
      </c>
    </row>
    <row r="269" spans="1:8" s="10" customFormat="1" ht="30" customHeight="1" x14ac:dyDescent="0.25">
      <c r="A269" s="40" t="str">
        <f>"3"</f>
        <v>3</v>
      </c>
      <c r="B269" s="41" t="s">
        <v>62</v>
      </c>
      <c r="C269" s="42" t="str">
        <f>"200"</f>
        <v>200</v>
      </c>
      <c r="D269" s="46">
        <v>0</v>
      </c>
      <c r="E269" s="46">
        <v>0</v>
      </c>
      <c r="F269" s="46">
        <v>10</v>
      </c>
      <c r="G269" s="46">
        <v>40</v>
      </c>
      <c r="H269" s="48">
        <v>13.63</v>
      </c>
    </row>
    <row r="270" spans="1:8" s="10" customFormat="1" ht="30" customHeight="1" x14ac:dyDescent="0.25">
      <c r="A270" s="43" t="s">
        <v>49</v>
      </c>
      <c r="B270" s="44" t="s">
        <v>50</v>
      </c>
      <c r="C270" s="45" t="str">
        <f>"63"</f>
        <v>63</v>
      </c>
      <c r="D270" s="47">
        <v>3.91</v>
      </c>
      <c r="E270" s="47">
        <v>0.67</v>
      </c>
      <c r="F270" s="47">
        <v>23.91</v>
      </c>
      <c r="G270" s="47">
        <v>111.329694</v>
      </c>
      <c r="H270" s="49">
        <v>3.06</v>
      </c>
    </row>
    <row r="271" spans="1:8" ht="30" customHeight="1" thickBot="1" x14ac:dyDescent="0.3">
      <c r="A271" s="5"/>
      <c r="B271" s="5" t="s">
        <v>11</v>
      </c>
      <c r="C271" s="7">
        <f>C267+C268+C269+C270</f>
        <v>503</v>
      </c>
      <c r="D271" s="7">
        <f>SUM(D267:D270)</f>
        <v>21.830000000000002</v>
      </c>
      <c r="E271" s="7">
        <f>SUM(E267:E270)</f>
        <v>19.350000000000001</v>
      </c>
      <c r="F271" s="7">
        <f>SUM(F267:F270)</f>
        <v>105.51</v>
      </c>
      <c r="G271" s="7">
        <f>SUM(G267:G270)</f>
        <v>630.70852600000001</v>
      </c>
      <c r="H271" s="24">
        <f>SUM(H267:H270)</f>
        <v>67</v>
      </c>
    </row>
    <row r="272" spans="1:8" s="6" customFormat="1" ht="20.100000000000001" customHeight="1" thickBot="1" x14ac:dyDescent="0.3">
      <c r="A272" s="58" t="s">
        <v>33</v>
      </c>
      <c r="B272" s="59"/>
      <c r="C272" s="59"/>
      <c r="D272" s="59"/>
      <c r="E272" s="59"/>
      <c r="F272" s="59"/>
      <c r="G272" s="60"/>
      <c r="H272" s="26"/>
    </row>
    <row r="273" spans="1:8" ht="20.100000000000001" customHeight="1" x14ac:dyDescent="0.25">
      <c r="A273" s="22"/>
      <c r="B273" s="22"/>
      <c r="C273" s="22"/>
      <c r="D273" s="22"/>
      <c r="E273" s="22"/>
      <c r="F273" s="22"/>
      <c r="G273" s="22"/>
      <c r="H273" s="16"/>
    </row>
    <row r="274" spans="1:8" ht="20.100000000000001" customHeight="1" x14ac:dyDescent="0.25">
      <c r="A274" s="22"/>
      <c r="B274" s="22"/>
      <c r="C274" s="22"/>
      <c r="D274" s="22"/>
      <c r="E274" s="22"/>
      <c r="F274" s="22"/>
      <c r="G274" s="22"/>
      <c r="H274" s="16"/>
    </row>
    <row r="275" spans="1:8" ht="30" customHeight="1" x14ac:dyDescent="0.25">
      <c r="A275" s="63" t="s">
        <v>12</v>
      </c>
      <c r="B275" s="63"/>
      <c r="D275" s="63" t="s">
        <v>13</v>
      </c>
      <c r="E275" s="63"/>
      <c r="F275" s="63"/>
      <c r="G275" s="63"/>
      <c r="H275" s="63"/>
    </row>
    <row r="276" spans="1:8" ht="30" customHeight="1" x14ac:dyDescent="0.25">
      <c r="A276" s="63" t="s">
        <v>14</v>
      </c>
      <c r="B276" s="63"/>
      <c r="D276" s="63" t="s">
        <v>13</v>
      </c>
      <c r="E276" s="63"/>
      <c r="F276" s="63"/>
      <c r="G276" s="63"/>
      <c r="H276" s="63"/>
    </row>
    <row r="277" spans="1:8" x14ac:dyDescent="0.25">
      <c r="A277" s="63"/>
      <c r="B277" s="63"/>
      <c r="D277" s="63"/>
      <c r="E277" s="63"/>
      <c r="F277" s="63"/>
      <c r="G277" s="63"/>
      <c r="H277" s="63"/>
    </row>
    <row r="278" spans="1:8" x14ac:dyDescent="0.25">
      <c r="A278" s="63"/>
      <c r="B278" s="63"/>
      <c r="D278" s="63"/>
      <c r="E278" s="63"/>
      <c r="F278" s="63"/>
      <c r="G278" s="63"/>
      <c r="H278" s="63"/>
    </row>
    <row r="279" spans="1:8" x14ac:dyDescent="0.25">
      <c r="A279" s="63"/>
      <c r="B279" s="63"/>
      <c r="D279" s="63"/>
      <c r="E279" s="63"/>
      <c r="F279" s="63"/>
      <c r="G279" s="63"/>
      <c r="H279" s="63"/>
    </row>
  </sheetData>
  <mergeCells count="223">
    <mergeCell ref="A258:H258"/>
    <mergeCell ref="A261:H261"/>
    <mergeCell ref="A259:H259"/>
    <mergeCell ref="A275:B275"/>
    <mergeCell ref="D275:H275"/>
    <mergeCell ref="A276:B276"/>
    <mergeCell ref="D276:H276"/>
    <mergeCell ref="A263:H263"/>
    <mergeCell ref="A264:A265"/>
    <mergeCell ref="B264:B265"/>
    <mergeCell ref="C264:C265"/>
    <mergeCell ref="A272:G272"/>
    <mergeCell ref="F264:F265"/>
    <mergeCell ref="G264:G265"/>
    <mergeCell ref="H264:H265"/>
    <mergeCell ref="A252:B252"/>
    <mergeCell ref="D252:H252"/>
    <mergeCell ref="A253:B253"/>
    <mergeCell ref="D253:H253"/>
    <mergeCell ref="E255:H255"/>
    <mergeCell ref="E256:H256"/>
    <mergeCell ref="E257:H257"/>
    <mergeCell ref="B238:H238"/>
    <mergeCell ref="A240:H240"/>
    <mergeCell ref="A241:A242"/>
    <mergeCell ref="B241:B242"/>
    <mergeCell ref="C241:C242"/>
    <mergeCell ref="F241:F242"/>
    <mergeCell ref="G241:G242"/>
    <mergeCell ref="H241:H242"/>
    <mergeCell ref="A249:G249"/>
    <mergeCell ref="B236:G236"/>
    <mergeCell ref="B235:G235"/>
    <mergeCell ref="D229:H229"/>
    <mergeCell ref="A229:B229"/>
    <mergeCell ref="A230:B230"/>
    <mergeCell ref="D230:H230"/>
    <mergeCell ref="E232:H232"/>
    <mergeCell ref="E233:H233"/>
    <mergeCell ref="E234:H234"/>
    <mergeCell ref="E2:H2"/>
    <mergeCell ref="A116:B116"/>
    <mergeCell ref="D116:H116"/>
    <mergeCell ref="A168:H168"/>
    <mergeCell ref="A162:B162"/>
    <mergeCell ref="D162:H162"/>
    <mergeCell ref="A158:G158"/>
    <mergeCell ref="B167:H167"/>
    <mergeCell ref="F34:F35"/>
    <mergeCell ref="G150:G151"/>
    <mergeCell ref="A144:H144"/>
    <mergeCell ref="A122:H122"/>
    <mergeCell ref="A112:G112"/>
    <mergeCell ref="A139:B139"/>
    <mergeCell ref="D139:H139"/>
    <mergeCell ref="A135:G135"/>
    <mergeCell ref="F127:F128"/>
    <mergeCell ref="A28:H28"/>
    <mergeCell ref="A19:G19"/>
    <mergeCell ref="C57:C58"/>
    <mergeCell ref="A29:H29"/>
    <mergeCell ref="E3:H3"/>
    <mergeCell ref="E4:H4"/>
    <mergeCell ref="A10:H10"/>
    <mergeCell ref="A5:H5"/>
    <mergeCell ref="A8:H8"/>
    <mergeCell ref="A6:H6"/>
    <mergeCell ref="F11:F12"/>
    <mergeCell ref="G11:G12"/>
    <mergeCell ref="A11:A12"/>
    <mergeCell ref="B11:B12"/>
    <mergeCell ref="C11:C12"/>
    <mergeCell ref="H11:H12"/>
    <mergeCell ref="E48:H48"/>
    <mergeCell ref="E49:H49"/>
    <mergeCell ref="E50:H50"/>
    <mergeCell ref="A51:H51"/>
    <mergeCell ref="A42:G42"/>
    <mergeCell ref="A22:B22"/>
    <mergeCell ref="D22:H22"/>
    <mergeCell ref="A23:B23"/>
    <mergeCell ref="D23:H23"/>
    <mergeCell ref="A33:H33"/>
    <mergeCell ref="A46:B46"/>
    <mergeCell ref="D46:H46"/>
    <mergeCell ref="C34:C35"/>
    <mergeCell ref="A45:B45"/>
    <mergeCell ref="D45:H45"/>
    <mergeCell ref="H34:H35"/>
    <mergeCell ref="G34:G35"/>
    <mergeCell ref="A34:A35"/>
    <mergeCell ref="B34:B35"/>
    <mergeCell ref="A31:H31"/>
    <mergeCell ref="E25:H25"/>
    <mergeCell ref="E26:H26"/>
    <mergeCell ref="E27:H27"/>
    <mergeCell ref="A98:H98"/>
    <mergeCell ref="A100:H100"/>
    <mergeCell ref="A102:H102"/>
    <mergeCell ref="A103:A104"/>
    <mergeCell ref="B103:B104"/>
    <mergeCell ref="C103:C104"/>
    <mergeCell ref="F103:F104"/>
    <mergeCell ref="G103:G104"/>
    <mergeCell ref="H103:H104"/>
    <mergeCell ref="A92:B92"/>
    <mergeCell ref="D92:H92"/>
    <mergeCell ref="A75:H75"/>
    <mergeCell ref="A68:B68"/>
    <mergeCell ref="D68:H68"/>
    <mergeCell ref="A69:B69"/>
    <mergeCell ref="D69:H69"/>
    <mergeCell ref="B80:B81"/>
    <mergeCell ref="C80:C81"/>
    <mergeCell ref="F80:F81"/>
    <mergeCell ref="G80:G81"/>
    <mergeCell ref="A80:A81"/>
    <mergeCell ref="E73:H73"/>
    <mergeCell ref="A279:B279"/>
    <mergeCell ref="D279:H279"/>
    <mergeCell ref="A277:B277"/>
    <mergeCell ref="D277:H277"/>
    <mergeCell ref="A278:B278"/>
    <mergeCell ref="D278:H278"/>
    <mergeCell ref="A212:H212"/>
    <mergeCell ref="A161:B161"/>
    <mergeCell ref="D161:H161"/>
    <mergeCell ref="A172:H172"/>
    <mergeCell ref="A181:G181"/>
    <mergeCell ref="A191:H191"/>
    <mergeCell ref="A226:G226"/>
    <mergeCell ref="A218:A219"/>
    <mergeCell ref="B218:B219"/>
    <mergeCell ref="C218:C219"/>
    <mergeCell ref="F218:F219"/>
    <mergeCell ref="A213:H213"/>
    <mergeCell ref="A215:H215"/>
    <mergeCell ref="A217:H217"/>
    <mergeCell ref="B170:H170"/>
    <mergeCell ref="E164:H164"/>
    <mergeCell ref="E211:H211"/>
    <mergeCell ref="A203:G203"/>
    <mergeCell ref="A126:H126"/>
    <mergeCell ref="H150:H151"/>
    <mergeCell ref="A145:H145"/>
    <mergeCell ref="A147:H147"/>
    <mergeCell ref="A149:H149"/>
    <mergeCell ref="F150:F151"/>
    <mergeCell ref="A150:A151"/>
    <mergeCell ref="B150:B151"/>
    <mergeCell ref="C150:C151"/>
    <mergeCell ref="E143:H143"/>
    <mergeCell ref="G218:G219"/>
    <mergeCell ref="H218:H219"/>
    <mergeCell ref="H80:H81"/>
    <mergeCell ref="A88:G88"/>
    <mergeCell ref="A207:B207"/>
    <mergeCell ref="D207:H207"/>
    <mergeCell ref="A196:A197"/>
    <mergeCell ref="B196:B197"/>
    <mergeCell ref="C196:C197"/>
    <mergeCell ref="F196:F197"/>
    <mergeCell ref="G196:G197"/>
    <mergeCell ref="A195:H195"/>
    <mergeCell ref="A206:B206"/>
    <mergeCell ref="D206:H206"/>
    <mergeCell ref="A91:B91"/>
    <mergeCell ref="D91:H91"/>
    <mergeCell ref="A97:H97"/>
    <mergeCell ref="E187:H187"/>
    <mergeCell ref="E188:H188"/>
    <mergeCell ref="E189:H189"/>
    <mergeCell ref="E209:H209"/>
    <mergeCell ref="E210:H210"/>
    <mergeCell ref="A115:B115"/>
    <mergeCell ref="D115:H115"/>
    <mergeCell ref="H196:H197"/>
    <mergeCell ref="H173:H174"/>
    <mergeCell ref="B173:B174"/>
    <mergeCell ref="C173:C174"/>
    <mergeCell ref="F173:F174"/>
    <mergeCell ref="G173:G174"/>
    <mergeCell ref="A193:H193"/>
    <mergeCell ref="A190:H190"/>
    <mergeCell ref="A173:A174"/>
    <mergeCell ref="B184:C184"/>
    <mergeCell ref="E184:H184"/>
    <mergeCell ref="B185:C185"/>
    <mergeCell ref="E185:H185"/>
    <mergeCell ref="A52:H52"/>
    <mergeCell ref="A56:H56"/>
    <mergeCell ref="F57:F58"/>
    <mergeCell ref="H57:H58"/>
    <mergeCell ref="G57:G58"/>
    <mergeCell ref="A57:A58"/>
    <mergeCell ref="B57:B58"/>
    <mergeCell ref="E71:H71"/>
    <mergeCell ref="E72:H72"/>
    <mergeCell ref="A54:H54"/>
    <mergeCell ref="E166:H166"/>
    <mergeCell ref="E141:H141"/>
    <mergeCell ref="E142:H142"/>
    <mergeCell ref="E94:H94"/>
    <mergeCell ref="E95:H95"/>
    <mergeCell ref="E96:H96"/>
    <mergeCell ref="A65:G65"/>
    <mergeCell ref="A66:H66"/>
    <mergeCell ref="A74:H74"/>
    <mergeCell ref="A77:H77"/>
    <mergeCell ref="A79:H79"/>
    <mergeCell ref="E165:H165"/>
    <mergeCell ref="A138:B138"/>
    <mergeCell ref="D138:H138"/>
    <mergeCell ref="A121:H121"/>
    <mergeCell ref="A127:A128"/>
    <mergeCell ref="B127:B128"/>
    <mergeCell ref="C127:C128"/>
    <mergeCell ref="G127:G128"/>
    <mergeCell ref="H127:H128"/>
    <mergeCell ref="E118:H118"/>
    <mergeCell ref="E119:H119"/>
    <mergeCell ref="E120:H120"/>
    <mergeCell ref="A124:H124"/>
  </mergeCells>
  <phoneticPr fontId="2" type="noConversion"/>
  <pageMargins left="0.98425196850393704" right="0" top="0.19685039370078741" bottom="0" header="0" footer="0"/>
  <pageSetup paperSize="9" scale="80" orientation="portrait" r:id="rId1"/>
  <headerFooter alignWithMargins="0"/>
  <rowBreaks count="11" manualBreakCount="11">
    <brk id="23" max="9" man="1"/>
    <brk id="46" max="162" man="1"/>
    <brk id="69" max="162" man="1"/>
    <brk id="92" max="162" man="1"/>
    <brk id="116" max="162" man="1"/>
    <brk id="139" max="162" man="1"/>
    <brk id="162" max="162" man="1"/>
    <brk id="185" max="162" man="1"/>
    <brk id="207" max="162" man="1"/>
    <brk id="230" max="162" man="1"/>
    <brk id="253" max="16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67,00</vt:lpstr>
      <vt:lpstr>'67,00'!Область_печати</vt:lpstr>
      <vt:lpstr>С3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2022-02-14T04:55:22Z</cp:lastPrinted>
  <dcterms:created xsi:type="dcterms:W3CDTF">2002-09-22T07:35:02Z</dcterms:created>
  <dcterms:modified xsi:type="dcterms:W3CDTF">2022-12-20T08:59:41Z</dcterms:modified>
</cp:coreProperties>
</file>